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3950" windowHeight="12765" activeTab="1"/>
  </bookViews>
  <sheets>
    <sheet name="Program anual_" sheetId="1" r:id="rId1"/>
    <sheet name="Anexa achizitii directe" sheetId="2" r:id="rId2"/>
  </sheets>
  <definedNames>
    <definedName name="_xlnm.Print_Area" localSheetId="1">'Anexa achizitii directe'!$A$1:$K$409</definedName>
    <definedName name="_xlnm.Print_Titles" localSheetId="1">'Anexa achizitii directe'!$22:$23</definedName>
    <definedName name="_xlnm.Print_Titles" localSheetId="0">'Program anual_'!$20:$21</definedName>
  </definedNames>
  <calcPr fullCalcOnLoad="1"/>
</workbook>
</file>

<file path=xl/sharedStrings.xml><?xml version="1.0" encoding="utf-8"?>
<sst xmlns="http://schemas.openxmlformats.org/spreadsheetml/2006/main" count="2301" uniqueCount="646">
  <si>
    <t>COD 
CPV</t>
  </si>
  <si>
    <t>LEI, fără TVA</t>
  </si>
  <si>
    <t>Sursa de finanţare</t>
  </si>
  <si>
    <t>Nr. crt.</t>
  </si>
  <si>
    <t>Data estimată pentru iniţiere</t>
  </si>
  <si>
    <t>OBIECTUL ACHIZIŢIEI DIRECTE</t>
  </si>
  <si>
    <t>NESECRET</t>
  </si>
  <si>
    <t xml:space="preserve">    DEPARTAMENTUL PENTRU SITUAŢII DE URGENŢĂ</t>
  </si>
  <si>
    <t>INSPECTORATUL GENERAL PENTRU SITUAŢII DE URGENŢĂ</t>
  </si>
  <si>
    <t xml:space="preserve">      INSPECTORATUL PENTRU SITUAŢII DE URGENŢĂ</t>
  </si>
  <si>
    <t xml:space="preserve">             “AVRAM IANCU” AL JUDEŢULUI CLUJ</t>
  </si>
  <si>
    <t>Colonel</t>
  </si>
  <si>
    <t xml:space="preserve">         Petreanu Mirela</t>
  </si>
  <si>
    <t>INSPECTOR ŞEF</t>
  </si>
  <si>
    <t xml:space="preserve">  Moldovan Ion</t>
  </si>
  <si>
    <t>COMPARTIMENTUL ACHIZIŢII PUBLICE</t>
  </si>
  <si>
    <t>bugetul de stat</t>
  </si>
  <si>
    <t>ANEXĂ LA PROGRAMUL ANUAL PRIVIND ACHIZIŢIILE DIRECTE</t>
  </si>
  <si>
    <t>71631200-2</t>
  </si>
  <si>
    <t>UM</t>
  </si>
  <si>
    <t>Cantitate</t>
  </si>
  <si>
    <t>buc.</t>
  </si>
  <si>
    <t>31431000-6</t>
  </si>
  <si>
    <t xml:space="preserve">               AVIZAT</t>
  </si>
  <si>
    <t>ADJUNCT AL INSPECTORULUI ŞEF</t>
  </si>
  <si>
    <t>CONTABIL ŞEF</t>
  </si>
  <si>
    <t>General de brigadă</t>
  </si>
  <si>
    <t>Cartuşe imprimantă</t>
  </si>
  <si>
    <t>Staţie de lucru portabilă</t>
  </si>
  <si>
    <t>34300000-0</t>
  </si>
  <si>
    <t>50112100-4</t>
  </si>
  <si>
    <t>30125100-2</t>
  </si>
  <si>
    <t>30213100-6</t>
  </si>
  <si>
    <t>pach</t>
  </si>
  <si>
    <t>FURNIZARE</t>
  </si>
  <si>
    <t>SERVICII</t>
  </si>
  <si>
    <t>Tip achiziţie</t>
  </si>
  <si>
    <r>
      <t xml:space="preserve">               </t>
    </r>
    <r>
      <rPr>
        <sz val="11"/>
        <color indexed="8"/>
        <rFont val="Times New Roman"/>
        <family val="1"/>
      </rPr>
      <t>MINISTERUL AFACERILOR INTERNE</t>
    </r>
  </si>
  <si>
    <r>
      <rPr>
        <b/>
        <sz val="11"/>
        <color indexed="8"/>
        <rFont val="Times New Roman"/>
        <family val="1"/>
      </rPr>
      <t xml:space="preserve">      </t>
    </r>
    <r>
      <rPr>
        <b/>
        <u val="single"/>
        <sz val="11"/>
        <color indexed="8"/>
        <rFont val="Times New Roman"/>
        <family val="1"/>
      </rPr>
      <t>APROB</t>
    </r>
  </si>
  <si>
    <t xml:space="preserve">Data estimată a finalizării achiziţiei </t>
  </si>
  <si>
    <t>Total 20.05.30</t>
  </si>
  <si>
    <t>LEI, cu TVA</t>
  </si>
  <si>
    <t xml:space="preserve">Valoarea  </t>
  </si>
  <si>
    <t>Total 20.02</t>
  </si>
  <si>
    <t>50116500-6</t>
  </si>
  <si>
    <t>pach.</t>
  </si>
  <si>
    <t xml:space="preserve">Valoarea   </t>
  </si>
  <si>
    <t>10.01.2020</t>
  </si>
  <si>
    <t>13.01.2020</t>
  </si>
  <si>
    <t>Pardoseală din covor PVC</t>
  </si>
  <si>
    <t>44100000-1</t>
  </si>
  <si>
    <t>14.01.2020</t>
  </si>
  <si>
    <t>20.01.2020</t>
  </si>
  <si>
    <t xml:space="preserve">Reparație sistem frânare VWT MAI 49213  </t>
  </si>
  <si>
    <t>23.01.2020</t>
  </si>
  <si>
    <t>Total 20.02 Tehnic</t>
  </si>
  <si>
    <t>Total 20.02 Patrimoniu</t>
  </si>
  <si>
    <t>Anvelope iarnă 195/75  R16 C 107/105 R</t>
  </si>
  <si>
    <t>Curea transmisie (aer condiționat) - MAI 33515</t>
  </si>
  <si>
    <t>Anvelope iarnă 235/65  R17 108 V</t>
  </si>
  <si>
    <t>Anvelope direcție  315/80  R22.5 156/150 K</t>
  </si>
  <si>
    <t>Acumulator auto 12V 235Ah 514x276x242</t>
  </si>
  <si>
    <t>Acumulator auto 12V 155Ah 518x189x220</t>
  </si>
  <si>
    <t>34350000-5</t>
  </si>
  <si>
    <t>09.01.2020</t>
  </si>
  <si>
    <t>15.01.2020</t>
  </si>
  <si>
    <t>22.01.2020</t>
  </si>
  <si>
    <t>08.01.2020</t>
  </si>
  <si>
    <t>Jaluzele verticale</t>
  </si>
  <si>
    <t>39515440-1</t>
  </si>
  <si>
    <t>17.01.2020</t>
  </si>
  <si>
    <t xml:space="preserve">Switch cu management, 24 porturi </t>
  </si>
  <si>
    <t>32570000-9</t>
  </si>
  <si>
    <t>Total 20.01.30 Tehnic</t>
  </si>
  <si>
    <t>Total 20.05.30 Patrimoniu</t>
  </si>
  <si>
    <t>Total 20.01.06 Tehnic</t>
  </si>
  <si>
    <t>Total 20.01.09 Comunicații</t>
  </si>
  <si>
    <t>Total 20.05.30 Comunicații</t>
  </si>
  <si>
    <t>I.T.P.&lt; 3,5 t tracțiune integrală - MAI 22633</t>
  </si>
  <si>
    <t>I.T.P. &gt; 3,5 t - MAI 40621 MAI 23143 MAI 46947</t>
  </si>
  <si>
    <t>I.T.P. &gt; 3,5 t - MAI 36071</t>
  </si>
  <si>
    <t>Offline</t>
  </si>
  <si>
    <t>Bugetul de stat</t>
  </si>
  <si>
    <t>online/       offline</t>
  </si>
  <si>
    <t>Persoana responsabilă cu aplicarea procedurii de atribuire</t>
  </si>
  <si>
    <t>Modalitatea de derulare a procedurii de atribuire</t>
  </si>
  <si>
    <t>Data (luna) estimată pentru atribuirea contractului de achiziţie publică/ acordului-cadru</t>
  </si>
  <si>
    <t>Data (luna) estimată pentru iniţierea procedurii</t>
  </si>
  <si>
    <t>Procedura stabilită/ instrumente specifice pentru derularea procesului de achiziţie</t>
  </si>
  <si>
    <t>Valoarea estimată a contractului / acordului-cadru</t>
  </si>
  <si>
    <t>Tipul şi obiectul contractului de achiziţie publică / acordului-cadru</t>
  </si>
  <si>
    <t>PROGRAMUL ANUAL AL ACHIZIŢIILOR PUBLICE</t>
  </si>
  <si>
    <t xml:space="preserve">    AVIZAT</t>
  </si>
  <si>
    <t xml:space="preserve">          AVIZAT</t>
  </si>
  <si>
    <t>Cluj-Napoca</t>
  </si>
  <si>
    <t xml:space="preserve">AD BLUE aditiv motorină </t>
  </si>
  <si>
    <t xml:space="preserve">I.T.P. &gt; 3,5 t   MAI 46200 MAI 49461 </t>
  </si>
  <si>
    <t>I.T.P.&lt; 3,5 t tracțiune integrală   MAI 24268  MAI 36137</t>
  </si>
  <si>
    <t>I.T.P. remorcă fără sistem de frânare MAI 24688 MAI 42416 MAI 42759</t>
  </si>
  <si>
    <t>Supapă EGR (pneumatic cu garnituri) MAI 42417</t>
  </si>
  <si>
    <t>I.T.P.&lt; 3,5 t autoutilitară MAI 31040</t>
  </si>
  <si>
    <t>24957000-7</t>
  </si>
  <si>
    <t>litri</t>
  </si>
  <si>
    <t>05.02.2020</t>
  </si>
  <si>
    <t>24.02.2020</t>
  </si>
  <si>
    <t>27.02.2020</t>
  </si>
  <si>
    <t>Total 20.01.05 Tehnic</t>
  </si>
  <si>
    <t xml:space="preserve">I.T.P. &gt; 3,5 t   MAI 31384 MAI 33113 MAI 21466 </t>
  </si>
  <si>
    <t xml:space="preserve">I.T.P.&lt; 3,5 t tracțiune integrală   MAI 30715  </t>
  </si>
  <si>
    <t xml:space="preserve">I.T.P. autoturism  MAI 39997 </t>
  </si>
  <si>
    <t>I.T.P. remorcă cu sistem de frânare MAI 45731</t>
  </si>
  <si>
    <t xml:space="preserve">I.T.P. remorcă fără sistem de frânare MAI 24692 MAI 31469 </t>
  </si>
  <si>
    <t xml:space="preserve">Reparație sistem suspensie MAI 33160  </t>
  </si>
  <si>
    <t>Piese auto Dacia Duster MAI 38852   (Articulație planetară punte față stânga, fuzetă axă față stânga, rulment fuzetă stânga)</t>
  </si>
  <si>
    <t xml:space="preserve">Piese auto  MAI 21462  </t>
  </si>
  <si>
    <t>Servicii de reparații la pompa de înaltă presiune Fireco</t>
  </si>
  <si>
    <t xml:space="preserve">Piese auto (filtre) MAI 50101  </t>
  </si>
  <si>
    <t xml:space="preserve">Piese auto (adaptor scurt 15 pini, 24 V) MAI 24689  </t>
  </si>
  <si>
    <t>Săpun lichid 0.5 l/bidon</t>
  </si>
  <si>
    <t>Plic C5 maro</t>
  </si>
  <si>
    <t>Plic C4 cu burduf, maro</t>
  </si>
  <si>
    <t>Plic C4, fără burduf maro</t>
  </si>
  <si>
    <t>Priză simplă aplicată UTP Cat6</t>
  </si>
  <si>
    <t>Patch panel,  24 porturi RJ45,  CAT6, 1U</t>
  </si>
  <si>
    <t>Cablu electric 2x1.5 mmp, 500 m</t>
  </si>
  <si>
    <t>50114100-8</t>
  </si>
  <si>
    <t>50500000-0</t>
  </si>
  <si>
    <t>39831240-0</t>
  </si>
  <si>
    <t>30199000-0</t>
  </si>
  <si>
    <t>31320000-5</t>
  </si>
  <si>
    <t>m</t>
  </si>
  <si>
    <t>06.03.2020</t>
  </si>
  <si>
    <t>04.03.2020</t>
  </si>
  <si>
    <t>05.03.2020</t>
  </si>
  <si>
    <t>12.03.2020</t>
  </si>
  <si>
    <t>13.03.2020</t>
  </si>
  <si>
    <t>16.03.2020</t>
  </si>
  <si>
    <t>09.03.2020</t>
  </si>
  <si>
    <t>17.03.2020</t>
  </si>
  <si>
    <t>Total 20.01.30 Patrimoniu</t>
  </si>
  <si>
    <t xml:space="preserve">Total 20.01.30 </t>
  </si>
  <si>
    <t>Total 20.01.09 Patrimoniu</t>
  </si>
  <si>
    <t xml:space="preserve">Total 20.01.09 </t>
  </si>
  <si>
    <t>Total 20.01.01 Intendență</t>
  </si>
  <si>
    <t>Patch cord, UTP, cat 6, 0.5 m</t>
  </si>
  <si>
    <t>Patch cord, UTP, cat 6, 1 m</t>
  </si>
  <si>
    <t>Mufă UTP, RJ45</t>
  </si>
  <si>
    <t>Mouse USB, fără fir</t>
  </si>
  <si>
    <t>Dezinfectant universal ECOCID</t>
  </si>
  <si>
    <t>30237410-6</t>
  </si>
  <si>
    <t>24455000-8</t>
  </si>
  <si>
    <t>24452000-7</t>
  </si>
  <si>
    <t>kg</t>
  </si>
  <si>
    <t>24.03.2020</t>
  </si>
  <si>
    <t>27.03.2020</t>
  </si>
  <si>
    <t>Întocmit,</t>
  </si>
  <si>
    <t xml:space="preserve">I.T.P.&lt; 3,5 t tracțiune integrală   MAI 46928  </t>
  </si>
  <si>
    <t xml:space="preserve">I.T.P. autoturism  MAI 28110 </t>
  </si>
  <si>
    <t>Materiale electrice</t>
  </si>
  <si>
    <t>Vopsea lavabilă interior 15L + amorsă 3L</t>
  </si>
  <si>
    <t>Adeziv marmură, 25 kg</t>
  </si>
  <si>
    <t>Diluant pentru vopsea/ lac alchidal</t>
  </si>
  <si>
    <t xml:space="preserve">ULEI 10W30 </t>
  </si>
  <si>
    <t>Detergent solid dezinfectant</t>
  </si>
  <si>
    <t>Verificare echipament scafandri</t>
  </si>
  <si>
    <t>Dezinfectant gel pentru mâini</t>
  </si>
  <si>
    <t>Piese auto MAI 33160</t>
  </si>
  <si>
    <t>Piese auto MAI 33191 (robinet trecere apă 2 1/2'' FI-FI)</t>
  </si>
  <si>
    <t>Lopeți, cazmale, furci, greble</t>
  </si>
  <si>
    <t>Mătură stradală</t>
  </si>
  <si>
    <t>31681410-0</t>
  </si>
  <si>
    <t>44810000-1</t>
  </si>
  <si>
    <t>24911200-5</t>
  </si>
  <si>
    <t>44832200-3</t>
  </si>
  <si>
    <t>09211000-1</t>
  </si>
  <si>
    <t>71632000-7</t>
  </si>
  <si>
    <t>33741300-9</t>
  </si>
  <si>
    <t>34320000-6</t>
  </si>
  <si>
    <t>16160000-4</t>
  </si>
  <si>
    <t>39224100-9</t>
  </si>
  <si>
    <t>01.04.2020</t>
  </si>
  <si>
    <t>14.04.2020</t>
  </si>
  <si>
    <t>10.04.2020</t>
  </si>
  <si>
    <t>27.04.2020</t>
  </si>
  <si>
    <t>23.04.2020</t>
  </si>
  <si>
    <t>24.04.2020</t>
  </si>
  <si>
    <t>29.04.2020</t>
  </si>
  <si>
    <t>09.04.2020</t>
  </si>
  <si>
    <t>Total 20.01.02 Patrimoniu</t>
  </si>
  <si>
    <t>Total 20.01.03 Patrimoniu</t>
  </si>
  <si>
    <t xml:space="preserve">Total 20.01.03 </t>
  </si>
  <si>
    <t>22.04.2020</t>
  </si>
  <si>
    <t>Total 20.01.09 Tehnic</t>
  </si>
  <si>
    <t>19.02.2020</t>
  </si>
  <si>
    <t>13.04.2020</t>
  </si>
  <si>
    <t>09310000-5</t>
  </si>
  <si>
    <t>ART. BUG. 20.01.03</t>
  </si>
  <si>
    <t>TOTAL 20.01.03</t>
  </si>
  <si>
    <t>Electrozi sudură inox</t>
  </si>
  <si>
    <t xml:space="preserve">I.T.P.&gt; 3,5 t MAI 33190, MAI 21496  </t>
  </si>
  <si>
    <t xml:space="preserve">I.T.P. autoturism  MAI 42417, MAI 28407 </t>
  </si>
  <si>
    <t>I.T.P. remorcă fără sistem de frânare MAI 24686</t>
  </si>
  <si>
    <t>I.T.P. remorcă cu sistem de frânare MAI 43240</t>
  </si>
  <si>
    <t>Reparație instalație AD BLUE MAI 40188</t>
  </si>
  <si>
    <t>Termometru cu infraroșu fără contact</t>
  </si>
  <si>
    <t>Dezinfectant suprafețe, 1L</t>
  </si>
  <si>
    <t>Articole de birotică</t>
  </si>
  <si>
    <t>Servicii de înlocuire parbrize auto</t>
  </si>
  <si>
    <t>Detergent dezinfectant suprafețe, 1kg</t>
  </si>
  <si>
    <t>Dezinfectant gel pentru mâini, 70% alcool, 1L</t>
  </si>
  <si>
    <t>Detergenţi linie tehnică</t>
  </si>
  <si>
    <t>Lampă bactericidă, 55 W</t>
  </si>
  <si>
    <t>Înlocuire lamă foarfecă: model CU 4035 C NCT II HOLMATRO</t>
  </si>
  <si>
    <t>Anvelope vară 215/65 R16 98 T; - 16 buc.; 205/75 R16C 110/108 R - 6 buc; 225/75 R16C 118/116 R - 4 buc.</t>
  </si>
  <si>
    <t xml:space="preserve">Anvelope tracțiune 315/80 R22.5 156/150L - 2 buc.; 315/80 R22.5 156/150K - 4 buc. </t>
  </si>
  <si>
    <t>Piese auto VW Transporter</t>
  </si>
  <si>
    <t>Ulei motor 5W 30</t>
  </si>
  <si>
    <t>Materiale de curăţenie</t>
  </si>
  <si>
    <t>Rolă lavete industriale</t>
  </si>
  <si>
    <t>Piese auto VW Crafter MAI 44764</t>
  </si>
  <si>
    <t>Revizie tehnică MAI 44721</t>
  </si>
  <si>
    <t>Imprimantă multifuncțională laser monocrom A4</t>
  </si>
  <si>
    <t>Șervețele dezinfectante pentru suprafețe</t>
  </si>
  <si>
    <t xml:space="preserve">Trusă clești coliere conductă apă 9 piese </t>
  </si>
  <si>
    <t xml:space="preserve">Trusă tubulare de impact bihexagonale pentru planetare 1/2 30-36 mm  </t>
  </si>
  <si>
    <t xml:space="preserve">Extractor rulment trei brațe 90 x 100 mm  </t>
  </si>
  <si>
    <t xml:space="preserve">Trusă pentru etriere 50 de piese  </t>
  </si>
  <si>
    <t xml:space="preserve">Extractor butuc cu cilindru hidraulic 10T </t>
  </si>
  <si>
    <t xml:space="preserve">Trusă profesională bercuit conducte țevi frâne inch și metric </t>
  </si>
  <si>
    <t xml:space="preserve">Cric cutie de viteze 500 kg  </t>
  </si>
  <si>
    <t>Trusă prese extractoare pivoți rotule capete de bară</t>
  </si>
  <si>
    <t xml:space="preserve">Sistem de măsurare și detectare la distanță a temperaturii corporale- scanner termic </t>
  </si>
  <si>
    <t>Dezinfectant gel pentru mâini fără clătire, cu pompiță, 1L</t>
  </si>
  <si>
    <t>Perforator metalic, 30 coli</t>
  </si>
  <si>
    <t>Capsator 24/6, 30 coli</t>
  </si>
  <si>
    <t>Mătură stradală fără coadă</t>
  </si>
  <si>
    <t>Dezinfectant profesional pentru igienizarea mâinilor, 500 ml</t>
  </si>
  <si>
    <t>SSD 240 GB</t>
  </si>
  <si>
    <t>Grilă bară față Iveco Magirus MAI 28118</t>
  </si>
  <si>
    <t>Suport centru scară stânga  Iveco Magirus MAI 28118</t>
  </si>
  <si>
    <t>Scară stânga Iveco Magirus MAI 28118</t>
  </si>
  <si>
    <t>Mască protecție 3 pliuri, 3 straturi</t>
  </si>
  <si>
    <t>Piese auto MAI 33160   (Tamburi frână - 4 buc.)</t>
  </si>
  <si>
    <t>Constatare defecțiuni centrale termice</t>
  </si>
  <si>
    <t>Anvelope vară 215/60 R17 C 109/107 T - 5 buc.</t>
  </si>
  <si>
    <t>Balama de sudură confecții metalice, 28x180 mm</t>
  </si>
  <si>
    <t xml:space="preserve">Servicii de vulcanizare (demontat/montat/echilibrat anvelope 315/80, R22.5)  </t>
  </si>
  <si>
    <t xml:space="preserve">I.T.P.&gt; 3,5 t MAI 33160, MAI 50101, MAI 33191, MAI 44764, MAI 40188, MAI 42501, MAI 46933 </t>
  </si>
  <si>
    <t>I.T.P. &lt; 3,5 t autoturism cu tracțiune integrală (4x4) MAI 44141</t>
  </si>
  <si>
    <t>Pompă recirculare apă centrală termică</t>
  </si>
  <si>
    <t>Piese auto Dacia Duster - (plăcuțe frână)</t>
  </si>
  <si>
    <t>31711140-6</t>
  </si>
  <si>
    <t>44523100-3</t>
  </si>
  <si>
    <t>38412000-6</t>
  </si>
  <si>
    <t>30192000-1</t>
  </si>
  <si>
    <t>50112120-0</t>
  </si>
  <si>
    <t>39800000-0</t>
  </si>
  <si>
    <t>31532920-9</t>
  </si>
  <si>
    <t>50800000-3</t>
  </si>
  <si>
    <t>50114200-9</t>
  </si>
  <si>
    <t>30232110-8</t>
  </si>
  <si>
    <t>44512940-3</t>
  </si>
  <si>
    <t>38430000-8</t>
  </si>
  <si>
    <t>30233000-1</t>
  </si>
  <si>
    <t>33140000-3</t>
  </si>
  <si>
    <t>50720000-8</t>
  </si>
  <si>
    <t>42122130-0</t>
  </si>
  <si>
    <t>06.05.2020</t>
  </si>
  <si>
    <t>07.05.2020</t>
  </si>
  <si>
    <t>11.05.2020</t>
  </si>
  <si>
    <t>12.05.2020</t>
  </si>
  <si>
    <t>13.05.2020</t>
  </si>
  <si>
    <t>14.05.2020</t>
  </si>
  <si>
    <t>22.05.2020</t>
  </si>
  <si>
    <t>25.05.2020</t>
  </si>
  <si>
    <t>26.06.2020</t>
  </si>
  <si>
    <t>27.05.2020</t>
  </si>
  <si>
    <t>08.05.2020</t>
  </si>
  <si>
    <t>Total 20.14</t>
  </si>
  <si>
    <t>Coadă lemn 120 - 150 cm</t>
  </si>
  <si>
    <t>Total 20.05.30 Tehnic</t>
  </si>
  <si>
    <t>Total 71.01.02</t>
  </si>
  <si>
    <t xml:space="preserve">Servicii de vulcanizare (demontat /montat/ echilibrat anvelope 315/80)  </t>
  </si>
  <si>
    <t>Piese auto MAI 42757 ( Rola întindere, Curea transmisie)</t>
  </si>
  <si>
    <t>Ofițer specialist I</t>
  </si>
  <si>
    <t>Slt.</t>
  </si>
  <si>
    <t>Mușat Vladian</t>
  </si>
  <si>
    <t>Lemn de foc</t>
  </si>
  <si>
    <t>03413000-8</t>
  </si>
  <si>
    <t>09.06.2020</t>
  </si>
  <si>
    <t>Ușă culisantă în două canate</t>
  </si>
  <si>
    <t>44221230-6</t>
  </si>
  <si>
    <t>05.06.2020</t>
  </si>
  <si>
    <t>Piese auto MAI 36071 (arc spate stânga)</t>
  </si>
  <si>
    <t>Acumulator auto 12V 155Ah 513x175x226</t>
  </si>
  <si>
    <t>Conductă înaltă presiune compresor Logan</t>
  </si>
  <si>
    <t>Plăcuțe frână față la AP Dacia Logan</t>
  </si>
  <si>
    <t>04.06.2020</t>
  </si>
  <si>
    <t>20.30.03</t>
  </si>
  <si>
    <t>Asigurare RCA parc auto ISU Cluj</t>
  </si>
  <si>
    <t>66516100-1</t>
  </si>
  <si>
    <t>17.06.2020</t>
  </si>
  <si>
    <t>Constatare lucrări Opel Vivaro</t>
  </si>
  <si>
    <t>Verificare PRAM</t>
  </si>
  <si>
    <t>Reglaj direcție Logan</t>
  </si>
  <si>
    <t>50112200-5</t>
  </si>
  <si>
    <t>Piese auto AT 9000 R 12215</t>
  </si>
  <si>
    <t>16.06.2020</t>
  </si>
  <si>
    <t>Piese auto Dacia Logan MAI 37195</t>
  </si>
  <si>
    <t>Piese auto VW Touareg MAI 22633</t>
  </si>
  <si>
    <t>22.06.2020</t>
  </si>
  <si>
    <t>23.06.2020</t>
  </si>
  <si>
    <t>Anvelope vară 215/60 R17 C 109 T/7JX17 - 8 buc.</t>
  </si>
  <si>
    <t>Lanț motofierăstrău Stihl MS 311, MS 231/C</t>
  </si>
  <si>
    <t>42675100-9</t>
  </si>
  <si>
    <t>25.06.2020</t>
  </si>
  <si>
    <t>Reparație auto Opel Vivaro - MAI 51441</t>
  </si>
  <si>
    <t>Electrozi sudură superbaz și supertit</t>
  </si>
  <si>
    <t xml:space="preserve">Clește model suedez </t>
  </si>
  <si>
    <t>44512200-4</t>
  </si>
  <si>
    <t xml:space="preserve">Bec led 12W </t>
  </si>
  <si>
    <t>31531000-7</t>
  </si>
  <si>
    <t>Silicon sanitar 280 ml</t>
  </si>
  <si>
    <t>44411000-4</t>
  </si>
  <si>
    <t>Vopsea lavabilă</t>
  </si>
  <si>
    <t>I.T.P.&gt; 3,5 t MAI 45386, MAI 21463, MAI 46947, MAI 47399, MAI 33112</t>
  </si>
  <si>
    <t>Piese auto la AT7003 - MAI33160 (flanșă pinion atac 4G -1 buc, simering 90x110x12 -1 buc.)</t>
  </si>
  <si>
    <t>Disc 230x2.5 mm</t>
  </si>
  <si>
    <t>1410000-2</t>
  </si>
  <si>
    <t>Robinet bila 3”</t>
  </si>
  <si>
    <t>44115200-1</t>
  </si>
  <si>
    <t>Materiale aer condiționat</t>
  </si>
  <si>
    <t>45259000-7</t>
  </si>
  <si>
    <t>29.06.2020</t>
  </si>
  <si>
    <t>Piese auto la AT7003 - MAI33160</t>
  </si>
  <si>
    <t>Total 20.30.03 Tehnic</t>
  </si>
  <si>
    <t>ART. BUG. 20.01.01</t>
  </si>
  <si>
    <t xml:space="preserve">Ianuarie </t>
  </si>
  <si>
    <t>TOTAL 20.01.01</t>
  </si>
  <si>
    <t>09123000-7</t>
  </si>
  <si>
    <t>-</t>
  </si>
  <si>
    <t>ART. BUG. 20.01.04</t>
  </si>
  <si>
    <t>Contract de furnizare/prestare alimentare cu apă</t>
  </si>
  <si>
    <t>65100000-4</t>
  </si>
  <si>
    <t>Contract prestări servicii de salubritate</t>
  </si>
  <si>
    <t>90511000-2</t>
  </si>
  <si>
    <t>TOTAL 20.01.04</t>
  </si>
  <si>
    <t>ART. BUG. 20.01.08</t>
  </si>
  <si>
    <t>64211000-8</t>
  </si>
  <si>
    <t>64212000-5</t>
  </si>
  <si>
    <t>79132100-9</t>
  </si>
  <si>
    <t>Februarie</t>
  </si>
  <si>
    <t>TOTAL 20.01.08</t>
  </si>
  <si>
    <t>ART. BUG. 20.30.03</t>
  </si>
  <si>
    <t>TOTAL 20.30.03</t>
  </si>
  <si>
    <t xml:space="preserve">Acte adiționale la servicii de asigurare de răspundere civilă auto </t>
  </si>
  <si>
    <t>64212000-5  72400000-4</t>
  </si>
  <si>
    <t>Contract subsecvent furnizare hârtie copiator - C.S. 1 (1801482/28.02.2020)</t>
  </si>
  <si>
    <t>Acord-cadru încheiat de O.N.A.C. Nr. 2724/CN/28.10.2019</t>
  </si>
  <si>
    <t>Acord-cadru încheiat de M.A.I. Nr. 15491005/10.05.2019</t>
  </si>
  <si>
    <t>Contract subsecvent furnizare hârtie copiator - C.S. 2 (1802792/07.05.2020)</t>
  </si>
  <si>
    <t>Contract subsecvent furnizare energie electrică - C.S. 1 (1803084/27.05.2020)</t>
  </si>
  <si>
    <t>Acord-cadru încheiat de M.A.I. Nr. 19260605/06.05.2020</t>
  </si>
  <si>
    <t>Mai</t>
  </si>
  <si>
    <t>Contract subsecvent furnizare energie electrică - C.S. 3 (1800818/05.02.2020)</t>
  </si>
  <si>
    <t>Contract subsecvent furnizare gaze naturale - C.S. 5(1800819/05.02.2020)</t>
  </si>
  <si>
    <t>Acord-cadru încheiat de M.A.I. Nr. 622071/05.07.2019</t>
  </si>
  <si>
    <t>Iunie</t>
  </si>
  <si>
    <t>Contract subsecvent servicii de telefonie mobilă - C.S. 16 (1802638/28.04.2020)</t>
  </si>
  <si>
    <t>Aprilie</t>
  </si>
  <si>
    <t>Contract subsecvent servicii de telefonie mobilă - C.S. 15 (2738310/30.12.2019)</t>
  </si>
  <si>
    <t>Contract subsecvent servicii de telefonie fixă - C.S. 13 (2738306/24.12.2019)</t>
  </si>
  <si>
    <t>Acord-cadru încheiat de M.A.I. nr. 4456931/14.06.2017</t>
  </si>
  <si>
    <t>Acord-cadru încheiat de M.A.I. nr. 4455615/26.04.2017</t>
  </si>
  <si>
    <t>Contract subsecvent servicii de telefonie fixă C.S. 14 (1800422/22.01.2020)</t>
  </si>
  <si>
    <t>Martie</t>
  </si>
  <si>
    <t>Contract subsecvent servicii de telefonie fixă - C.S. 16 (1802604/23.04.2020)</t>
  </si>
  <si>
    <t>Contract subsecvent la servicii de asigurare de răspundere civilă auto C.S. 7 (1800142/10.01.2020)</t>
  </si>
  <si>
    <t>Acord-cadru încheiat de M.A.I. nr. 132120/26.06.2018</t>
  </si>
  <si>
    <t>Contract subsecvent la servicii de asigurare de răspundere civilă auto C.S. 9 (1802602/23.04.2020)</t>
  </si>
  <si>
    <t>Contract subsecvent servicii de semnătură electronică - C.S. 4 (1801174/17.02.2020)</t>
  </si>
  <si>
    <t>Acord-cadru încheiat de M.A.I. nr. 4215055/06.07.2016</t>
  </si>
  <si>
    <t>Acte adiționale la servicii de semnătură electronică</t>
  </si>
  <si>
    <t>Contract subsecvent servicii de semnătură electronică - C.S. 5 (1802590/23.04.2020)</t>
  </si>
  <si>
    <t>Insecticid K`OTHRINE 25 SC FLOW</t>
  </si>
  <si>
    <t>Contract subsecvent la servicii de asigurare de răspundere civilă auto C.S. 8 (1801323/03.03.2020)</t>
  </si>
  <si>
    <t>Contract subsecvent furnizare gaze naturale C.S. 1</t>
  </si>
  <si>
    <t>Slt. Mușat Vladian</t>
  </si>
  <si>
    <t>Iulie</t>
  </si>
  <si>
    <t>August</t>
  </si>
  <si>
    <t>Acord-cadru încheiat de M.A.I. Nr. 597168/26.06.2020</t>
  </si>
  <si>
    <t>TOTAL</t>
  </si>
  <si>
    <t>Contract subsecvent furnizare hârtie copiator - C.S. 3 (1802792/07.05.2020)</t>
  </si>
  <si>
    <t>Septembrie</t>
  </si>
  <si>
    <t>Reparație sistem frânare Iveco Magirus</t>
  </si>
  <si>
    <t>Reparație pompă Quantium (stație) carburant auto</t>
  </si>
  <si>
    <t>50511000-0</t>
  </si>
  <si>
    <t>Diagnoză și reparație instalație electrică MAN A3500</t>
  </si>
  <si>
    <t>Teu 90 mm</t>
  </si>
  <si>
    <t>44163230-1</t>
  </si>
  <si>
    <t>Garnitură 2” olandez</t>
  </si>
  <si>
    <t>Materiale racorduri țevi</t>
  </si>
  <si>
    <t>Materiale sanitare</t>
  </si>
  <si>
    <t>Servicii constatare defecțiune CanonMF6140dn</t>
  </si>
  <si>
    <t>50323200-7</t>
  </si>
  <si>
    <t>Total 20.02 Comunicații</t>
  </si>
  <si>
    <t>Pachet rechizite</t>
  </si>
  <si>
    <t>Materiale de curățenie</t>
  </si>
  <si>
    <t>Bec neon 18W</t>
  </si>
  <si>
    <t>Lubrefianți auto</t>
  </si>
  <si>
    <t>Reparație sistem transmisie AT 7003</t>
  </si>
  <si>
    <t>Materiale de construcție fânar Turda</t>
  </si>
  <si>
    <t>Arc spate stânga la A5000 Iveco Magirus</t>
  </si>
  <si>
    <t>Piese auto la Opel Movano</t>
  </si>
  <si>
    <t xml:space="preserve">Piese revizie ambarcațiuni </t>
  </si>
  <si>
    <t>Senzor temperatură exterioară VW</t>
  </si>
  <si>
    <t xml:space="preserve">Planetară axă față dreapta Dacia Logan - MAI 37195 </t>
  </si>
  <si>
    <t>Furtun supraalimentare (intercooler) - MAI 33516</t>
  </si>
  <si>
    <t>Piese auto Renault Megan MAI 39997 (radiator răcire - 1 buc., antigel G12 - 3L, apă distilată - 3L)</t>
  </si>
  <si>
    <t>Difuzor sirenă Scania</t>
  </si>
  <si>
    <t>Manometru glicerină 400 bar</t>
  </si>
  <si>
    <t>Piese generator dispecerat</t>
  </si>
  <si>
    <t>Acumulator auto 12V, 95Ah, curent pornire minim 760 A, 353x175x190</t>
  </si>
  <si>
    <t>Piese auto (Punte Saviem)</t>
  </si>
  <si>
    <t>Piese auto Dacia Duster</t>
  </si>
  <si>
    <t>Pachet piese auto Renault Megane și Dacia Logan</t>
  </si>
  <si>
    <t>Pachet piese auto Dacia Sandero</t>
  </si>
  <si>
    <t>Piese revizie ambarcațiuni Tohatsu</t>
  </si>
  <si>
    <t>34913000-0</t>
  </si>
  <si>
    <t>32342000-2</t>
  </si>
  <si>
    <t>07.07.2020</t>
  </si>
  <si>
    <t>09.07.2020</t>
  </si>
  <si>
    <t>Cartușe toner imprimantă</t>
  </si>
  <si>
    <t xml:space="preserve">DVD RW 4,7 GB </t>
  </si>
  <si>
    <t>Pachet consumabile imprimantă</t>
  </si>
  <si>
    <t>Verificare și încărcare stingătoare P6</t>
  </si>
  <si>
    <t>Verificare și încărcare stingătoare P1, P2, P3, P6</t>
  </si>
  <si>
    <t>Servicii de întreținere și verificare elevator 6 tone</t>
  </si>
  <si>
    <t>Încărcare butelii Oxigen și Acetilenă</t>
  </si>
  <si>
    <t>Revizie compresor aer respirație tip MCH-13 PSV</t>
  </si>
  <si>
    <t>Calibrare/etalonare stand computerizat Testair 3</t>
  </si>
  <si>
    <t>Kit revizie aparate de respirat ARIAC</t>
  </si>
  <si>
    <t>50413200-5</t>
  </si>
  <si>
    <t>42410000-3</t>
  </si>
  <si>
    <t>44612100-4</t>
  </si>
  <si>
    <t>42123400-1</t>
  </si>
  <si>
    <t>35111100-6</t>
  </si>
  <si>
    <t>Verificare echipament climatizare</t>
  </si>
  <si>
    <t>I.T.P. MAI 51636</t>
  </si>
  <si>
    <t>I.T.P. MAI 30996</t>
  </si>
  <si>
    <t>Revizie tehnică AT 7003 Roman</t>
  </si>
  <si>
    <t>Revizie tehnică A3500 MAN TGM</t>
  </si>
  <si>
    <t>Revizie tehnică A1800</t>
  </si>
  <si>
    <t>Revizie tehnică A1800 VOLVO</t>
  </si>
  <si>
    <t>ITP autovehicul peste 3,5 tone</t>
  </si>
  <si>
    <t>50730000-1</t>
  </si>
  <si>
    <t>Total 20.05.30 Intendență</t>
  </si>
  <si>
    <t>Aragaz electric</t>
  </si>
  <si>
    <t>39711361-7</t>
  </si>
  <si>
    <t>Set conuri de centrare cu flanșă Bus 36 mm</t>
  </si>
  <si>
    <t>Butelie de oxigen și acetilenă</t>
  </si>
  <si>
    <t>34324100-5</t>
  </si>
  <si>
    <t>set</t>
  </si>
  <si>
    <t>Asigurare RCA 3 autovehicule</t>
  </si>
  <si>
    <t>66516100-2</t>
  </si>
  <si>
    <t>Asigurare RCA 1 autovehicul</t>
  </si>
  <si>
    <t>Multifuncțională A3 Color</t>
  </si>
  <si>
    <t>Contract subsecvent furnizare gaze naturale - C.S. 6 (1803442/23.06.2020)</t>
  </si>
  <si>
    <r>
      <rPr>
        <b/>
        <sz val="11"/>
        <color indexed="8"/>
        <rFont val="Times New Roman"/>
        <family val="1"/>
      </rPr>
      <t xml:space="preserve">Anexa nr. 1 </t>
    </r>
    <r>
      <rPr>
        <sz val="11"/>
        <color indexed="8"/>
        <rFont val="Times New Roman"/>
        <family val="1"/>
      </rPr>
      <t>la nr.</t>
    </r>
  </si>
  <si>
    <t>Plt. Urcan Ioana</t>
  </si>
  <si>
    <t>Contract subsecvent servicii de telefonie fixă - C.S. 1</t>
  </si>
  <si>
    <t>Acord-cadru încheiat de M.A.I. nr. 667893/15.05.2020</t>
  </si>
  <si>
    <t>Online</t>
  </si>
  <si>
    <t xml:space="preserve">Contract subsecvent furnizare hârtie copiator - C.S. 4 </t>
  </si>
  <si>
    <t>Noiembrie</t>
  </si>
  <si>
    <t>Reparație instalație electrică Dacia Duster</t>
  </si>
  <si>
    <t>Truse cu oringuri și șaibe</t>
  </si>
  <si>
    <t>Lucrări de tinichigerie/vopsitorie VW Passat</t>
  </si>
  <si>
    <t>Reparație auto - sistem direcție Iveco Magirus</t>
  </si>
  <si>
    <t>Reparație Roman AT7003 Turda</t>
  </si>
  <si>
    <t>Reparație AT7003 furtun</t>
  </si>
  <si>
    <t>Servicii de diagnoză și reparații A3500 MAN TGM MAI 33191</t>
  </si>
  <si>
    <t>Servicii de diagnoză și reparații A3500 MAN TGM - MAI 35687</t>
  </si>
  <si>
    <t>Diluant</t>
  </si>
  <si>
    <t>Servicii vulcanizare (demontare/montare anvelope)</t>
  </si>
  <si>
    <t>Reparație sistem frânare AT5003 Iveco Magirus</t>
  </si>
  <si>
    <t>Constatare defecțiuni sistem pornire VW Amarok</t>
  </si>
  <si>
    <t>Reparație Auto VW Passat</t>
  </si>
  <si>
    <t>Reparație Auto Mercedes Sprinter (sistem climă)</t>
  </si>
  <si>
    <t>16.10.2020</t>
  </si>
  <si>
    <t>19.10.2020</t>
  </si>
  <si>
    <t>20.10.2020</t>
  </si>
  <si>
    <t>21.10.2020</t>
  </si>
  <si>
    <t>50110000-9</t>
  </si>
  <si>
    <t>24.11.2020</t>
  </si>
  <si>
    <t>23.11.2020</t>
  </si>
  <si>
    <t>UPS centrală termică</t>
  </si>
  <si>
    <t>31682000-0</t>
  </si>
  <si>
    <t>Marmură</t>
  </si>
  <si>
    <t>Bandă antialunecare rolă 18m</t>
  </si>
  <si>
    <t>Materiale bricolaj</t>
  </si>
  <si>
    <t>Sursă neîntreruptibilă UPS centrale termice, 800VA/480W</t>
  </si>
  <si>
    <t>44911100-0</t>
  </si>
  <si>
    <t>mp</t>
  </si>
  <si>
    <t>19513200-7</t>
  </si>
  <si>
    <t>Materiale de construcții</t>
  </si>
  <si>
    <t>Termostat de ambient pentru centrale</t>
  </si>
  <si>
    <t>38570000-1</t>
  </si>
  <si>
    <t>Materiale electrice (clemă și conectori)</t>
  </si>
  <si>
    <t>31224000-2</t>
  </si>
  <si>
    <t>Reparație imprimante</t>
  </si>
  <si>
    <t>Măsurare câmp electromagnetic</t>
  </si>
  <si>
    <t>98342000-2</t>
  </si>
  <si>
    <t>Pachet birotică</t>
  </si>
  <si>
    <t>Suport birou instrumente de scris</t>
  </si>
  <si>
    <t>Folie laminare A4</t>
  </si>
  <si>
    <t>top</t>
  </si>
  <si>
    <t xml:space="preserve">Total 20.01.02 </t>
  </si>
  <si>
    <t xml:space="preserve">Total 20.01.01 </t>
  </si>
  <si>
    <t>Ulei 75w80</t>
  </si>
  <si>
    <t>Ulei hidraulic instalație P34 MAN TGM</t>
  </si>
  <si>
    <t xml:space="preserve">Total 20.01.05 </t>
  </si>
  <si>
    <t xml:space="preserve">Total 20.01.06 </t>
  </si>
  <si>
    <t>Piese auto pentru Revizii tehnice - regim propriu</t>
  </si>
  <si>
    <t>Set discuri de frână Dacia Duster</t>
  </si>
  <si>
    <t>Pachet acumulatori auto</t>
  </si>
  <si>
    <t>Pachet plăcuțe de frână și senzori de turație</t>
  </si>
  <si>
    <t>Bloc lumini cu proiector Logan</t>
  </si>
  <si>
    <t>Acumulator pompă fireco la VW Amarok</t>
  </si>
  <si>
    <t>Pachet anvelope</t>
  </si>
  <si>
    <t>Lanț și lamă motofierăstrău Dolmar 109</t>
  </si>
  <si>
    <t>Planetară față stânga Dacia Sandero</t>
  </si>
  <si>
    <t>Antigel G12</t>
  </si>
  <si>
    <t>Acumulator compatibil Sepura STP8X</t>
  </si>
  <si>
    <t>Acumulatori UPS</t>
  </si>
  <si>
    <t>Anvelope iarnă/direcție</t>
  </si>
  <si>
    <t>Pachet piese auto</t>
  </si>
  <si>
    <t>Acumulator Auto</t>
  </si>
  <si>
    <t>Plăcuțe de frână cu senzor (față+spate)</t>
  </si>
  <si>
    <t>24951311-8</t>
  </si>
  <si>
    <t>31430000-9</t>
  </si>
  <si>
    <t>23.10.2020</t>
  </si>
  <si>
    <t>Cabluri/mufe</t>
  </si>
  <si>
    <t>Bandă izolatoare</t>
  </si>
  <si>
    <t>32421000-0</t>
  </si>
  <si>
    <t>Cartuș toner MX317</t>
  </si>
  <si>
    <t>Consumabile imprimante Photoconductor</t>
  </si>
  <si>
    <t>Consumabile imprimante Cartuse toner</t>
  </si>
  <si>
    <t>Consumabile CTI (mufe, cabluri)</t>
  </si>
  <si>
    <t>HDD NAS 2TB - 7200 rpm</t>
  </si>
  <si>
    <t>Verificare și încărcare stingătoare P3 și P6</t>
  </si>
  <si>
    <t>Revizie tehnică Renault</t>
  </si>
  <si>
    <t>I.T.P. autovehicule ISU Cluj</t>
  </si>
  <si>
    <t>Pachet ITP octombrie</t>
  </si>
  <si>
    <t>Pachet ITP noiembrie</t>
  </si>
  <si>
    <t>Revizie tehnică pompă Fireco</t>
  </si>
  <si>
    <t>Revizie tehnică gurp pompare hidraulic Holmatro</t>
  </si>
  <si>
    <t>Revizie tehnică/mentenanță motoutilaje AT 9000 Scania</t>
  </si>
  <si>
    <t>Suport TV (50”) perete</t>
  </si>
  <si>
    <t>32351000-8</t>
  </si>
  <si>
    <t xml:space="preserve">Suport TV perete (50”) </t>
  </si>
  <si>
    <t>26.11.2020</t>
  </si>
  <si>
    <t>Set mașină înșurubat</t>
  </si>
  <si>
    <t>Adaptor pornire pe uscat motor bărci</t>
  </si>
  <si>
    <t>Stingător tip P6</t>
  </si>
  <si>
    <t>Truse și chei auto</t>
  </si>
  <si>
    <t>Mașini de găurit și înșurubat</t>
  </si>
  <si>
    <t xml:space="preserve">Cuplă remorcare </t>
  </si>
  <si>
    <t>Redresoare Auto</t>
  </si>
  <si>
    <t>42622000-2</t>
  </si>
  <si>
    <t>34900000-6</t>
  </si>
  <si>
    <t>35111320-4</t>
  </si>
  <si>
    <t>31153000-3</t>
  </si>
  <si>
    <t>Pachet ștampile</t>
  </si>
  <si>
    <t>30192153-8</t>
  </si>
  <si>
    <t>Total 20.12 Patrimoniu</t>
  </si>
  <si>
    <t>Total 20.12</t>
  </si>
  <si>
    <t>Expertizare tehnică pt. Garaj AUTO din cadrul ISU Cluj</t>
  </si>
  <si>
    <t>Servicii expertizare tehnică Garaj AUTO - det. Huedin</t>
  </si>
  <si>
    <t>71319000-7</t>
  </si>
  <si>
    <t>Total 20.03.01 Intendență</t>
  </si>
  <si>
    <t xml:space="preserve">Total 20.03.01 </t>
  </si>
  <si>
    <t>Pachet alimente (norma 2000 calorii)</t>
  </si>
  <si>
    <t>15800000-6</t>
  </si>
  <si>
    <t xml:space="preserve">                                                                                                                       Slt.</t>
  </si>
  <si>
    <t xml:space="preserve">          Urcan Grigore Ioan</t>
  </si>
  <si>
    <t xml:space="preserve">         Urcan Grigore Ioan</t>
  </si>
  <si>
    <t>Total 20.30.30</t>
  </si>
  <si>
    <t>Servicii revizie tehnică instalație gaze naturale</t>
  </si>
  <si>
    <t>Autorizare/admitere funcționare elevator 6 t</t>
  </si>
  <si>
    <t>50531200-8</t>
  </si>
  <si>
    <t>Dosar păstrare documente cadastru</t>
  </si>
  <si>
    <t>Rechizite</t>
  </si>
  <si>
    <t>30199500-5</t>
  </si>
  <si>
    <t>Săpun lichid 5 litri/bidon</t>
  </si>
  <si>
    <t>Becuri neon</t>
  </si>
  <si>
    <t>Becuri neon/led</t>
  </si>
  <si>
    <t>Starter S10 45w</t>
  </si>
  <si>
    <t>Ulei 15w40 motopompă NOVUS 2000</t>
  </si>
  <si>
    <t>Piese auto</t>
  </si>
  <si>
    <t>Soluție parbriz -30 grade Celsius 5 litri</t>
  </si>
  <si>
    <t>Piese de schimb stații</t>
  </si>
  <si>
    <t>Acumulatori compatbili Sepura</t>
  </si>
  <si>
    <t>Demaror motopompă transportabilă GTP 80</t>
  </si>
  <si>
    <t>Acumulator auto</t>
  </si>
  <si>
    <t>Bec H7 12V</t>
  </si>
  <si>
    <t>39831500-1</t>
  </si>
  <si>
    <t>42124200-6</t>
  </si>
  <si>
    <t>Consumabile imprimantă</t>
  </si>
  <si>
    <t>Cască cu microfon</t>
  </si>
  <si>
    <t>Verificări tehnice periodice la centrale termice</t>
  </si>
  <si>
    <t>45259300-0</t>
  </si>
  <si>
    <t>Pachet ITP decembrie</t>
  </si>
  <si>
    <t>Revizie tehnică P34 MAN TGM MAI 40188</t>
  </si>
  <si>
    <t>Diagnoză și reparație MAN TGM MAI 33190</t>
  </si>
  <si>
    <t>Diagnoză și reparație MAN TGM MAI 33112</t>
  </si>
  <si>
    <t>Vas expansiune</t>
  </si>
  <si>
    <t>Detector gaz metan</t>
  </si>
  <si>
    <t>Tablă cutată pentru acoperiș</t>
  </si>
  <si>
    <t>Materiale pentru hidroizolație</t>
  </si>
  <si>
    <t>Pompă recirculare apa pentru centrală termică</t>
  </si>
  <si>
    <t>Corp de iluminat cu tub fluorescent 2x36w</t>
  </si>
  <si>
    <t>Burghiu metal în trepte</t>
  </si>
  <si>
    <t>38431100-6</t>
  </si>
  <si>
    <t>4451200-2</t>
  </si>
  <si>
    <t>Aspirator cu spălare 1700w</t>
  </si>
  <si>
    <t>Aspirator multifuncțional 1000w</t>
  </si>
  <si>
    <t>Scară 2 x 3 trepte</t>
  </si>
  <si>
    <t>Dulap metalic (fișet) echipament</t>
  </si>
  <si>
    <t>Dulap metalic arhivare</t>
  </si>
  <si>
    <t>Echipament de lucru (mașină de găurit și polizor)</t>
  </si>
  <si>
    <t>39713430-6</t>
  </si>
  <si>
    <t>44423200-3</t>
  </si>
  <si>
    <t>39122100-4</t>
  </si>
  <si>
    <t>Motopompă de apă murdară</t>
  </si>
  <si>
    <t>Materiale de protecție (măști, mănuși)</t>
  </si>
  <si>
    <t>Echipament protecție</t>
  </si>
  <si>
    <t>Dezinfectant mâini</t>
  </si>
  <si>
    <t>18143000-3</t>
  </si>
  <si>
    <t>Audit de supraveghere RAR pentru atelier auto ISU Cluj</t>
  </si>
  <si>
    <t>79212000-3</t>
  </si>
  <si>
    <r>
      <t xml:space="preserve">I.T.P. &gt; 3,5 t MAI 34101 MAI 28604 MAI </t>
    </r>
    <r>
      <rPr>
        <sz val="11"/>
        <rFont val="Times New Roman"/>
        <family val="1"/>
      </rPr>
      <t>21461</t>
    </r>
    <r>
      <rPr>
        <sz val="11"/>
        <color indexed="8"/>
        <rFont val="Times New Roman"/>
        <family val="1"/>
      </rPr>
      <t xml:space="preserve"> MAI 33161 MAI </t>
    </r>
    <r>
      <rPr>
        <sz val="11"/>
        <rFont val="Times New Roman"/>
        <family val="1"/>
      </rPr>
      <t xml:space="preserve">16606 </t>
    </r>
  </si>
  <si>
    <t xml:space="preserve">  CONTABIL ŞEF</t>
  </si>
  <si>
    <t xml:space="preserve">Nr. </t>
  </si>
  <si>
    <t>ACTUALIZAT IN 28.12.2020</t>
  </si>
  <si>
    <t>ACTUALIZAT ȊN 28.12.2020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</si>
</sst>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/yyyy"/>
    <numFmt numFmtId="177" formatCode="#,##0.00\ &quot;lei&quot;"/>
    <numFmt numFmtId="178" formatCode="[$-418]dddd\,\ d\ mmmm\ yyyy"/>
    <numFmt numFmtId="179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>
        <color theme="5" tint="-0.2499700039625167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1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14" fontId="48" fillId="0" borderId="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6" fillId="0" borderId="0" xfId="0" applyFont="1" applyAlignment="1">
      <alignment horizontal="center"/>
    </xf>
    <xf numFmtId="0" fontId="50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4" fontId="45" fillId="0" borderId="0" xfId="0" applyNumberFormat="1" applyFont="1" applyBorder="1" applyAlignment="1">
      <alignment horizontal="center" vertical="center" wrapText="1"/>
    </xf>
    <xf numFmtId="0" fontId="45" fillId="33" borderId="0" xfId="0" applyFont="1" applyFill="1" applyBorder="1" applyAlignment="1">
      <alignment/>
    </xf>
    <xf numFmtId="0" fontId="50" fillId="33" borderId="0" xfId="0" applyFont="1" applyFill="1" applyBorder="1" applyAlignment="1">
      <alignment horizontal="center"/>
    </xf>
    <xf numFmtId="4" fontId="50" fillId="33" borderId="0" xfId="0" applyNumberFormat="1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0" borderId="0" xfId="0" applyFont="1" applyAlignment="1">
      <alignment horizontal="right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14" fontId="45" fillId="0" borderId="10" xfId="0" applyNumberFormat="1" applyFont="1" applyBorder="1" applyAlignment="1">
      <alignment horizontal="center" vertical="center"/>
    </xf>
    <xf numFmtId="0" fontId="45" fillId="34" borderId="10" xfId="0" applyFont="1" applyFill="1" applyBorder="1" applyAlignment="1">
      <alignment vertical="center"/>
    </xf>
    <xf numFmtId="0" fontId="50" fillId="34" borderId="10" xfId="0" applyFont="1" applyFill="1" applyBorder="1" applyAlignment="1">
      <alignment horizontal="center" vertical="center"/>
    </xf>
    <xf numFmtId="4" fontId="50" fillId="34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45" fillId="34" borderId="10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33" borderId="10" xfId="0" applyFont="1" applyFill="1" applyBorder="1" applyAlignment="1">
      <alignment vertical="center" wrapText="1"/>
    </xf>
    <xf numFmtId="0" fontId="50" fillId="35" borderId="12" xfId="0" applyFont="1" applyFill="1" applyBorder="1" applyAlignment="1">
      <alignment horizontal="center" vertical="center" wrapText="1"/>
    </xf>
    <xf numFmtId="0" fontId="45" fillId="35" borderId="0" xfId="0" applyFont="1" applyFill="1" applyAlignment="1">
      <alignment/>
    </xf>
    <xf numFmtId="0" fontId="5" fillId="35" borderId="13" xfId="0" applyFont="1" applyFill="1" applyBorder="1" applyAlignment="1">
      <alignment horizontal="left" vertical="center" wrapText="1"/>
    </xf>
    <xf numFmtId="0" fontId="8" fillId="35" borderId="13" xfId="56" applyFont="1" applyFill="1" applyBorder="1" applyAlignment="1">
      <alignment horizontal="center" vertical="center"/>
      <protection/>
    </xf>
    <xf numFmtId="0" fontId="5" fillId="35" borderId="13" xfId="0" applyFont="1" applyFill="1" applyBorder="1" applyAlignment="1">
      <alignment horizontal="center" vertical="center" wrapText="1"/>
    </xf>
    <xf numFmtId="4" fontId="50" fillId="35" borderId="14" xfId="0" applyNumberFormat="1" applyFont="1" applyFill="1" applyBorder="1" applyAlignment="1">
      <alignment horizontal="center" vertical="center" wrapText="1"/>
    </xf>
    <xf numFmtId="0" fontId="50" fillId="35" borderId="13" xfId="0" applyFont="1" applyFill="1" applyBorder="1" applyAlignment="1">
      <alignment horizontal="center" vertical="center" wrapText="1"/>
    </xf>
    <xf numFmtId="14" fontId="50" fillId="35" borderId="13" xfId="0" applyNumberFormat="1" applyFont="1" applyFill="1" applyBorder="1" applyAlignment="1">
      <alignment horizontal="center" vertical="center" wrapText="1"/>
    </xf>
    <xf numFmtId="14" fontId="5" fillId="35" borderId="13" xfId="0" applyNumberFormat="1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4" fontId="50" fillId="35" borderId="15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56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14" fontId="50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7" fillId="33" borderId="11" xfId="56" applyNumberFormat="1" applyFont="1" applyFill="1" applyBorder="1" applyAlignment="1">
      <alignment horizontal="center" vertical="center" wrapText="1"/>
      <protection/>
    </xf>
    <xf numFmtId="4" fontId="45" fillId="0" borderId="11" xfId="0" applyNumberFormat="1" applyFont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14" fontId="4" fillId="0" borderId="16" xfId="0" applyNumberFormat="1" applyFont="1" applyFill="1" applyBorder="1" applyAlignment="1">
      <alignment horizontal="center" vertical="center" wrapText="1"/>
    </xf>
    <xf numFmtId="2" fontId="7" fillId="33" borderId="10" xfId="56" applyNumberFormat="1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14" fontId="7" fillId="33" borderId="10" xfId="0" applyNumberFormat="1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" fontId="7" fillId="33" borderId="10" xfId="56" applyNumberFormat="1" applyFont="1" applyFill="1" applyBorder="1" applyAlignment="1">
      <alignment horizontal="center" vertical="center" wrapText="1"/>
      <protection/>
    </xf>
    <xf numFmtId="0" fontId="7" fillId="33" borderId="10" xfId="56" applyFont="1" applyFill="1" applyBorder="1" applyAlignment="1">
      <alignment horizontal="center" vertical="center"/>
      <protection/>
    </xf>
    <xf numFmtId="2" fontId="7" fillId="33" borderId="10" xfId="56" applyNumberFormat="1" applyFont="1" applyFill="1" applyBorder="1" applyAlignment="1">
      <alignment horizontal="left" vertical="center" wrapText="1"/>
      <protection/>
    </xf>
    <xf numFmtId="0" fontId="50" fillId="35" borderId="17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left" vertical="center" wrapText="1"/>
    </xf>
    <xf numFmtId="0" fontId="8" fillId="35" borderId="13" xfId="56" applyFont="1" applyFill="1" applyBorder="1" applyAlignment="1">
      <alignment horizontal="center" vertical="center"/>
      <protection/>
    </xf>
    <xf numFmtId="0" fontId="5" fillId="35" borderId="13" xfId="0" applyFont="1" applyFill="1" applyBorder="1" applyAlignment="1">
      <alignment horizontal="center" vertical="center" wrapText="1"/>
    </xf>
    <xf numFmtId="4" fontId="50" fillId="35" borderId="14" xfId="0" applyNumberFormat="1" applyFont="1" applyFill="1" applyBorder="1" applyAlignment="1">
      <alignment horizontal="center" vertical="center" wrapText="1"/>
    </xf>
    <xf numFmtId="0" fontId="50" fillId="35" borderId="13" xfId="0" applyFont="1" applyFill="1" applyBorder="1" applyAlignment="1">
      <alignment horizontal="center" vertical="center" wrapText="1"/>
    </xf>
    <xf numFmtId="14" fontId="50" fillId="35" borderId="13" xfId="0" applyNumberFormat="1" applyFont="1" applyFill="1" applyBorder="1" applyAlignment="1">
      <alignment horizontal="center" vertical="center" wrapText="1"/>
    </xf>
    <xf numFmtId="14" fontId="5" fillId="35" borderId="13" xfId="0" applyNumberFormat="1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4" fontId="50" fillId="35" borderId="15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4" fontId="7" fillId="33" borderId="11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7" fillId="0" borderId="10" xfId="56" applyFont="1" applyFill="1" applyBorder="1" applyAlignment="1">
      <alignment horizontal="center" vertical="center"/>
      <protection/>
    </xf>
    <xf numFmtId="2" fontId="7" fillId="33" borderId="10" xfId="56" applyNumberFormat="1" applyFont="1" applyFill="1" applyBorder="1" applyAlignment="1">
      <alignment vertical="center" wrapText="1"/>
      <protection/>
    </xf>
    <xf numFmtId="1" fontId="7" fillId="0" borderId="10" xfId="56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7" fillId="33" borderId="11" xfId="56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7" fillId="0" borderId="16" xfId="56" applyFont="1" applyFill="1" applyBorder="1" applyAlignment="1">
      <alignment horizontal="center" vertical="center"/>
      <protection/>
    </xf>
    <xf numFmtId="4" fontId="4" fillId="0" borderId="10" xfId="0" applyNumberFormat="1" applyFont="1" applyFill="1" applyBorder="1" applyAlignment="1">
      <alignment horizontal="center" vertical="center" wrapText="1"/>
    </xf>
    <xf numFmtId="0" fontId="7" fillId="33" borderId="20" xfId="56" applyFont="1" applyFill="1" applyBorder="1" applyAlignment="1">
      <alignment horizontal="center" vertical="center"/>
      <protection/>
    </xf>
    <xf numFmtId="14" fontId="4" fillId="33" borderId="20" xfId="0" applyNumberFormat="1" applyFont="1" applyFill="1" applyBorder="1" applyAlignment="1">
      <alignment horizontal="center" vertical="center" wrapText="1"/>
    </xf>
    <xf numFmtId="2" fontId="7" fillId="33" borderId="11" xfId="56" applyNumberFormat="1" applyFont="1" applyFill="1" applyBorder="1" applyAlignment="1">
      <alignment horizontal="center" vertical="center" wrapText="1"/>
      <protection/>
    </xf>
    <xf numFmtId="14" fontId="45" fillId="0" borderId="11" xfId="0" applyNumberFormat="1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7" fillId="33" borderId="16" xfId="56" applyFont="1" applyFill="1" applyBorder="1" applyAlignment="1">
      <alignment horizontal="center" vertical="center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14" fontId="4" fillId="33" borderId="16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2" fontId="7" fillId="0" borderId="10" xfId="56" applyNumberFormat="1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2" fontId="7" fillId="33" borderId="11" xfId="56" applyNumberFormat="1" applyFont="1" applyFill="1" applyBorder="1" applyAlignment="1">
      <alignment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1" fontId="7" fillId="33" borderId="20" xfId="56" applyNumberFormat="1" applyFont="1" applyFill="1" applyBorder="1" applyAlignment="1">
      <alignment horizontal="center" vertical="center" wrapText="1"/>
      <protection/>
    </xf>
    <xf numFmtId="2" fontId="7" fillId="33" borderId="20" xfId="56" applyNumberFormat="1" applyFont="1" applyFill="1" applyBorder="1" applyAlignment="1">
      <alignment horizontal="center" vertical="center" wrapText="1"/>
      <protection/>
    </xf>
    <xf numFmtId="0" fontId="4" fillId="33" borderId="20" xfId="0" applyFont="1" applyFill="1" applyBorder="1" applyAlignment="1">
      <alignment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7" fillId="0" borderId="10" xfId="56" applyNumberFormat="1" applyFont="1" applyFill="1" applyBorder="1" applyAlignment="1">
      <alignment horizontal="center" vertical="center" wrapText="1"/>
      <protection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4" fontId="45" fillId="33" borderId="10" xfId="0" applyNumberFormat="1" applyFont="1" applyFill="1" applyBorder="1" applyAlignment="1">
      <alignment horizontal="center" vertical="center" wrapText="1"/>
    </xf>
    <xf numFmtId="14" fontId="45" fillId="33" borderId="10" xfId="0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wrapText="1"/>
    </xf>
    <xf numFmtId="4" fontId="45" fillId="33" borderId="20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" fontId="45" fillId="0" borderId="19" xfId="0" applyNumberFormat="1" applyFont="1" applyBorder="1" applyAlignment="1">
      <alignment horizontal="center" vertical="center" wrapText="1"/>
    </xf>
    <xf numFmtId="0" fontId="50" fillId="35" borderId="21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left" vertical="center" wrapText="1"/>
    </xf>
    <xf numFmtId="0" fontId="8" fillId="35" borderId="22" xfId="56" applyFont="1" applyFill="1" applyBorder="1" applyAlignment="1">
      <alignment horizontal="center" vertical="center"/>
      <protection/>
    </xf>
    <xf numFmtId="0" fontId="5" fillId="35" borderId="22" xfId="0" applyFont="1" applyFill="1" applyBorder="1" applyAlignment="1">
      <alignment horizontal="center" vertical="center" wrapText="1"/>
    </xf>
    <xf numFmtId="4" fontId="50" fillId="35" borderId="23" xfId="0" applyNumberFormat="1" applyFont="1" applyFill="1" applyBorder="1" applyAlignment="1">
      <alignment horizontal="center" vertical="center" wrapText="1"/>
    </xf>
    <xf numFmtId="0" fontId="50" fillId="35" borderId="22" xfId="0" applyFont="1" applyFill="1" applyBorder="1" applyAlignment="1">
      <alignment horizontal="center" vertical="center" wrapText="1"/>
    </xf>
    <xf numFmtId="14" fontId="50" fillId="35" borderId="22" xfId="0" applyNumberFormat="1" applyFont="1" applyFill="1" applyBorder="1" applyAlignment="1">
      <alignment horizontal="center" vertical="center" wrapText="1"/>
    </xf>
    <xf numFmtId="14" fontId="5" fillId="35" borderId="22" xfId="0" applyNumberFormat="1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left" vertical="center" wrapText="1"/>
    </xf>
    <xf numFmtId="0" fontId="8" fillId="35" borderId="25" xfId="56" applyFont="1" applyFill="1" applyBorder="1" applyAlignment="1">
      <alignment horizontal="center" vertical="center"/>
      <protection/>
    </xf>
    <xf numFmtId="0" fontId="5" fillId="35" borderId="25" xfId="0" applyFont="1" applyFill="1" applyBorder="1" applyAlignment="1">
      <alignment horizontal="center" vertical="center" wrapText="1"/>
    </xf>
    <xf numFmtId="4" fontId="50" fillId="35" borderId="26" xfId="0" applyNumberFormat="1" applyFont="1" applyFill="1" applyBorder="1" applyAlignment="1">
      <alignment horizontal="center" vertical="center" wrapText="1"/>
    </xf>
    <xf numFmtId="0" fontId="50" fillId="35" borderId="25" xfId="0" applyFont="1" applyFill="1" applyBorder="1" applyAlignment="1">
      <alignment horizontal="center" vertical="center" wrapText="1"/>
    </xf>
    <xf numFmtId="14" fontId="50" fillId="35" borderId="25" xfId="0" applyNumberFormat="1" applyFont="1" applyFill="1" applyBorder="1" applyAlignment="1">
      <alignment horizontal="center" vertical="center" wrapText="1"/>
    </xf>
    <xf numFmtId="14" fontId="5" fillId="35" borderId="25" xfId="0" applyNumberFormat="1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4" fontId="50" fillId="35" borderId="27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vertical="center" wrapText="1"/>
    </xf>
    <xf numFmtId="1" fontId="7" fillId="33" borderId="19" xfId="56" applyNumberFormat="1" applyFont="1" applyFill="1" applyBorder="1" applyAlignment="1">
      <alignment horizontal="center" vertical="center" wrapText="1"/>
      <protection/>
    </xf>
    <xf numFmtId="14" fontId="7" fillId="33" borderId="19" xfId="0" applyNumberFormat="1" applyFont="1" applyFill="1" applyBorder="1" applyAlignment="1">
      <alignment horizontal="center" vertical="center" wrapText="1"/>
    </xf>
    <xf numFmtId="4" fontId="7" fillId="33" borderId="10" xfId="56" applyNumberFormat="1" applyFont="1" applyFill="1" applyBorder="1" applyAlignment="1">
      <alignment horizontal="center" vertical="center" wrapText="1"/>
      <protection/>
    </xf>
    <xf numFmtId="0" fontId="4" fillId="33" borderId="28" xfId="0" applyFont="1" applyFill="1" applyBorder="1" applyAlignment="1">
      <alignment horizontal="center" vertical="center" wrapText="1"/>
    </xf>
    <xf numFmtId="4" fontId="50" fillId="35" borderId="10" xfId="0" applyNumberFormat="1" applyFont="1" applyFill="1" applyBorder="1" applyAlignment="1">
      <alignment horizontal="center" vertical="center" wrapText="1"/>
    </xf>
    <xf numFmtId="0" fontId="7" fillId="33" borderId="18" xfId="56" applyFont="1" applyFill="1" applyBorder="1" applyAlignment="1">
      <alignment horizontal="center" vertical="center"/>
      <protection/>
    </xf>
    <xf numFmtId="179" fontId="7" fillId="33" borderId="11" xfId="56" applyNumberFormat="1" applyFont="1" applyFill="1" applyBorder="1" applyAlignment="1">
      <alignment horizontal="center" vertical="center" wrapText="1"/>
      <protection/>
    </xf>
    <xf numFmtId="0" fontId="7" fillId="33" borderId="29" xfId="56" applyFont="1" applyFill="1" applyBorder="1" applyAlignment="1">
      <alignment horizontal="center" vertical="center"/>
      <protection/>
    </xf>
    <xf numFmtId="0" fontId="7" fillId="33" borderId="20" xfId="0" applyFont="1" applyFill="1" applyBorder="1" applyAlignment="1">
      <alignment horizontal="center" vertical="center" wrapText="1"/>
    </xf>
    <xf numFmtId="1" fontId="7" fillId="33" borderId="16" xfId="56" applyNumberFormat="1" applyFont="1" applyFill="1" applyBorder="1" applyAlignment="1">
      <alignment horizontal="center" vertical="center" wrapText="1"/>
      <protection/>
    </xf>
    <xf numFmtId="2" fontId="7" fillId="33" borderId="16" xfId="56" applyNumberFormat="1" applyFont="1" applyFill="1" applyBorder="1" applyAlignment="1">
      <alignment horizontal="center" vertical="center" wrapText="1"/>
      <protection/>
    </xf>
    <xf numFmtId="0" fontId="4" fillId="33" borderId="30" xfId="0" applyFont="1" applyFill="1" applyBorder="1" applyAlignment="1">
      <alignment vertical="center" wrapText="1"/>
    </xf>
    <xf numFmtId="0" fontId="7" fillId="33" borderId="30" xfId="0" applyFont="1" applyFill="1" applyBorder="1" applyAlignment="1">
      <alignment horizontal="center" vertical="center" wrapText="1"/>
    </xf>
    <xf numFmtId="14" fontId="7" fillId="33" borderId="30" xfId="0" applyNumberFormat="1" applyFont="1" applyFill="1" applyBorder="1" applyAlignment="1">
      <alignment horizontal="center" vertical="center" wrapText="1"/>
    </xf>
    <xf numFmtId="4" fontId="45" fillId="0" borderId="20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textRotation="90" wrapText="1"/>
    </xf>
    <xf numFmtId="0" fontId="45" fillId="0" borderId="11" xfId="0" applyFont="1" applyBorder="1" applyAlignment="1">
      <alignment horizontal="center" vertical="center" textRotation="90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coduri_CPV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1362075</xdr:colOff>
      <xdr:row>3</xdr:row>
      <xdr:rowOff>0</xdr:rowOff>
    </xdr:from>
    <xdr:to>
      <xdr:col>1</xdr:col>
      <xdr:colOff>1895475</xdr:colOff>
      <xdr:row>5</xdr:row>
      <xdr:rowOff>152400</xdr:rowOff>
    </xdr:to>
    <xdr:pic>
      <xdr:nvPicPr>
        <xdr:cNvPr id="1" name="Picture 5" descr="ISUCJ_NO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58102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1409700</xdr:colOff>
      <xdr:row>3</xdr:row>
      <xdr:rowOff>47625</xdr:rowOff>
    </xdr:from>
    <xdr:to>
      <xdr:col>1</xdr:col>
      <xdr:colOff>1876425</xdr:colOff>
      <xdr:row>5</xdr:row>
      <xdr:rowOff>114300</xdr:rowOff>
    </xdr:to>
    <xdr:pic>
      <xdr:nvPicPr>
        <xdr:cNvPr id="1" name="Picture 5" descr="ISUCJ_NO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628650"/>
          <a:ext cx="466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view="pageBreakPreview" zoomScale="80" zoomScaleNormal="70" zoomScaleSheetLayoutView="80" zoomScalePageLayoutView="40" workbookViewId="0" topLeftCell="A51">
      <selection activeCell="A55" sqref="A55"/>
    </sheetView>
  </sheetViews>
  <sheetFormatPr defaultColWidth="9.140625" defaultRowHeight="15"/>
  <cols>
    <col min="1" max="1" width="4.140625" style="3" customWidth="1"/>
    <col min="2" max="2" width="36.140625" style="3" customWidth="1"/>
    <col min="3" max="3" width="11.8515625" style="3" customWidth="1"/>
    <col min="4" max="4" width="14.57421875" style="3" customWidth="1"/>
    <col min="5" max="5" width="8.8515625" style="3" customWidth="1"/>
    <col min="6" max="6" width="30.8515625" style="3" customWidth="1"/>
    <col min="7" max="7" width="12.140625" style="3" customWidth="1"/>
    <col min="8" max="8" width="12.00390625" style="3" customWidth="1"/>
    <col min="9" max="9" width="11.7109375" style="3" customWidth="1"/>
    <col min="10" max="10" width="17.8515625" style="3" customWidth="1"/>
    <col min="11" max="16384" width="9.140625" style="3" customWidth="1"/>
  </cols>
  <sheetData>
    <row r="1" spans="1:8" ht="15.75">
      <c r="A1" s="2" t="s">
        <v>37</v>
      </c>
      <c r="B1" s="11"/>
      <c r="C1" s="11"/>
      <c r="D1" s="11"/>
      <c r="E1" s="11"/>
      <c r="F1" s="11"/>
      <c r="H1" s="3" t="s">
        <v>6</v>
      </c>
    </row>
    <row r="2" spans="1:8" ht="15">
      <c r="A2" s="3" t="s">
        <v>7</v>
      </c>
      <c r="B2" s="11"/>
      <c r="C2" s="11"/>
      <c r="D2" s="11"/>
      <c r="E2" s="11"/>
      <c r="F2" s="11"/>
      <c r="G2" s="19"/>
      <c r="H2" s="3" t="s">
        <v>643</v>
      </c>
    </row>
    <row r="3" spans="1:8" ht="15">
      <c r="A3" s="3" t="s">
        <v>8</v>
      </c>
      <c r="B3" s="11"/>
      <c r="C3" s="11"/>
      <c r="D3" s="11"/>
      <c r="E3" s="11"/>
      <c r="F3" s="11"/>
      <c r="H3" s="3" t="s">
        <v>94</v>
      </c>
    </row>
    <row r="4" spans="2:6" ht="15">
      <c r="B4" s="11"/>
      <c r="C4" s="11"/>
      <c r="D4" s="11"/>
      <c r="E4" s="11"/>
      <c r="F4" s="11"/>
    </row>
    <row r="5" spans="2:6" ht="15">
      <c r="B5" s="11"/>
      <c r="C5" s="11"/>
      <c r="D5" s="11"/>
      <c r="E5" s="11"/>
      <c r="F5" s="11"/>
    </row>
    <row r="6" spans="2:6" ht="15">
      <c r="B6" s="11"/>
      <c r="C6" s="11"/>
      <c r="D6" s="11"/>
      <c r="E6" s="11"/>
      <c r="F6" s="11"/>
    </row>
    <row r="7" spans="1:8" ht="15">
      <c r="A7" s="3" t="s">
        <v>9</v>
      </c>
      <c r="B7" s="11"/>
      <c r="C7" s="11"/>
      <c r="D7" s="11"/>
      <c r="E7" s="11"/>
      <c r="F7" s="11"/>
      <c r="H7" s="20" t="s">
        <v>38</v>
      </c>
    </row>
    <row r="8" spans="1:8" ht="15">
      <c r="A8" s="3" t="s">
        <v>10</v>
      </c>
      <c r="B8" s="11"/>
      <c r="C8" s="11"/>
      <c r="D8" s="11"/>
      <c r="E8" s="11"/>
      <c r="F8" s="11"/>
      <c r="H8" s="3" t="s">
        <v>13</v>
      </c>
    </row>
    <row r="9" ht="15">
      <c r="H9" s="19" t="s">
        <v>26</v>
      </c>
    </row>
    <row r="11" ht="15">
      <c r="H11" s="3" t="s">
        <v>14</v>
      </c>
    </row>
    <row r="13" spans="2:8" ht="15">
      <c r="B13" s="6" t="s">
        <v>93</v>
      </c>
      <c r="H13" s="6" t="s">
        <v>92</v>
      </c>
    </row>
    <row r="14" spans="2:8" ht="15">
      <c r="B14" s="63" t="s">
        <v>24</v>
      </c>
      <c r="H14" s="66" t="s">
        <v>642</v>
      </c>
    </row>
    <row r="15" spans="2:8" ht="15">
      <c r="B15" s="63" t="s">
        <v>11</v>
      </c>
      <c r="H15" s="67" t="s">
        <v>11</v>
      </c>
    </row>
    <row r="16" spans="2:8" ht="15">
      <c r="B16" s="3" t="s">
        <v>586</v>
      </c>
      <c r="H16" s="3" t="s">
        <v>12</v>
      </c>
    </row>
    <row r="18" ht="15.75">
      <c r="E18" s="7" t="s">
        <v>91</v>
      </c>
    </row>
    <row r="19" ht="15.75">
      <c r="E19" s="7" t="s">
        <v>644</v>
      </c>
    </row>
    <row r="20" spans="1:10" ht="59.25" customHeight="1">
      <c r="A20" s="184" t="s">
        <v>3</v>
      </c>
      <c r="B20" s="184" t="s">
        <v>90</v>
      </c>
      <c r="C20" s="184" t="s">
        <v>0</v>
      </c>
      <c r="D20" s="15" t="s">
        <v>89</v>
      </c>
      <c r="E20" s="184" t="s">
        <v>2</v>
      </c>
      <c r="F20" s="184" t="s">
        <v>88</v>
      </c>
      <c r="G20" s="184" t="s">
        <v>87</v>
      </c>
      <c r="H20" s="184" t="s">
        <v>86</v>
      </c>
      <c r="I20" s="15" t="s">
        <v>85</v>
      </c>
      <c r="J20" s="184" t="s">
        <v>84</v>
      </c>
    </row>
    <row r="21" spans="1:10" ht="77.25" customHeight="1">
      <c r="A21" s="185"/>
      <c r="B21" s="185"/>
      <c r="C21" s="185"/>
      <c r="D21" s="15" t="s">
        <v>1</v>
      </c>
      <c r="E21" s="185"/>
      <c r="F21" s="185"/>
      <c r="G21" s="185"/>
      <c r="H21" s="185"/>
      <c r="I21" s="15" t="s">
        <v>83</v>
      </c>
      <c r="J21" s="185"/>
    </row>
    <row r="22" spans="1:10" ht="18" customHeight="1">
      <c r="A22" s="17"/>
      <c r="B22" s="18" t="s">
        <v>336</v>
      </c>
      <c r="C22" s="17"/>
      <c r="D22" s="17"/>
      <c r="E22" s="17"/>
      <c r="F22" s="17"/>
      <c r="G22" s="17"/>
      <c r="H22" s="17"/>
      <c r="I22" s="17"/>
      <c r="J22" s="17"/>
    </row>
    <row r="23" spans="1:10" s="33" customFormat="1" ht="38.25" customHeight="1">
      <c r="A23" s="31">
        <v>1</v>
      </c>
      <c r="B23" s="42" t="s">
        <v>357</v>
      </c>
      <c r="C23" s="31" t="s">
        <v>254</v>
      </c>
      <c r="D23" s="32">
        <v>831.87</v>
      </c>
      <c r="E23" s="16" t="s">
        <v>82</v>
      </c>
      <c r="F23" s="29" t="s">
        <v>358</v>
      </c>
      <c r="G23" s="31" t="s">
        <v>351</v>
      </c>
      <c r="H23" s="31" t="s">
        <v>351</v>
      </c>
      <c r="I23" s="31" t="s">
        <v>472</v>
      </c>
      <c r="J23" s="31" t="s">
        <v>469</v>
      </c>
    </row>
    <row r="24" spans="1:10" s="33" customFormat="1" ht="38.25" customHeight="1">
      <c r="A24" s="31">
        <v>2</v>
      </c>
      <c r="B24" s="42" t="s">
        <v>360</v>
      </c>
      <c r="C24" s="31" t="s">
        <v>254</v>
      </c>
      <c r="D24" s="32">
        <v>1671.22</v>
      </c>
      <c r="E24" s="16" t="s">
        <v>82</v>
      </c>
      <c r="F24" s="29" t="s">
        <v>358</v>
      </c>
      <c r="G24" s="34" t="s">
        <v>363</v>
      </c>
      <c r="H24" s="34" t="s">
        <v>363</v>
      </c>
      <c r="I24" s="31" t="s">
        <v>472</v>
      </c>
      <c r="J24" s="31" t="s">
        <v>469</v>
      </c>
    </row>
    <row r="25" spans="1:10" s="33" customFormat="1" ht="38.25" customHeight="1">
      <c r="A25" s="31">
        <v>3</v>
      </c>
      <c r="B25" s="42" t="s">
        <v>392</v>
      </c>
      <c r="C25" s="31" t="s">
        <v>254</v>
      </c>
      <c r="D25" s="32">
        <v>1475.22</v>
      </c>
      <c r="E25" s="16" t="s">
        <v>82</v>
      </c>
      <c r="F25" s="62" t="s">
        <v>358</v>
      </c>
      <c r="G25" s="34" t="s">
        <v>389</v>
      </c>
      <c r="H25" s="31" t="s">
        <v>393</v>
      </c>
      <c r="I25" s="31" t="s">
        <v>472</v>
      </c>
      <c r="J25" s="31" t="s">
        <v>387</v>
      </c>
    </row>
    <row r="26" spans="1:10" s="33" customFormat="1" ht="38.25" customHeight="1">
      <c r="A26" s="31">
        <v>4</v>
      </c>
      <c r="B26" s="42" t="s">
        <v>473</v>
      </c>
      <c r="C26" s="31" t="s">
        <v>254</v>
      </c>
      <c r="D26" s="32">
        <v>2008</v>
      </c>
      <c r="E26" s="16" t="s">
        <v>82</v>
      </c>
      <c r="F26" s="62" t="s">
        <v>358</v>
      </c>
      <c r="G26" s="34" t="s">
        <v>474</v>
      </c>
      <c r="H26" s="31" t="s">
        <v>474</v>
      </c>
      <c r="I26" s="31" t="s">
        <v>472</v>
      </c>
      <c r="J26" s="31" t="s">
        <v>387</v>
      </c>
    </row>
    <row r="27" spans="1:10" s="33" customFormat="1" ht="15">
      <c r="A27" s="40"/>
      <c r="B27" s="36" t="s">
        <v>338</v>
      </c>
      <c r="C27" s="35"/>
      <c r="D27" s="37">
        <f>SUM(D23:D26)</f>
        <v>5986.31</v>
      </c>
      <c r="E27" s="35"/>
      <c r="F27" s="35"/>
      <c r="G27" s="35"/>
      <c r="H27" s="35"/>
      <c r="I27" s="35"/>
      <c r="J27" s="35"/>
    </row>
    <row r="28" spans="1:10" s="33" customFormat="1" ht="15">
      <c r="A28" s="31"/>
      <c r="B28" s="38" t="s">
        <v>196</v>
      </c>
      <c r="C28" s="30"/>
      <c r="D28" s="30"/>
      <c r="E28" s="30"/>
      <c r="F28" s="30"/>
      <c r="G28" s="30"/>
      <c r="H28" s="30"/>
      <c r="I28" s="30"/>
      <c r="J28" s="30"/>
    </row>
    <row r="29" spans="1:10" s="33" customFormat="1" ht="43.5" customHeight="1">
      <c r="A29" s="31">
        <v>5</v>
      </c>
      <c r="B29" s="42" t="s">
        <v>364</v>
      </c>
      <c r="C29" s="31" t="s">
        <v>195</v>
      </c>
      <c r="D29" s="32">
        <v>112210.07</v>
      </c>
      <c r="E29" s="16" t="s">
        <v>82</v>
      </c>
      <c r="F29" s="29" t="s">
        <v>359</v>
      </c>
      <c r="G29" s="34" t="s">
        <v>351</v>
      </c>
      <c r="H29" s="34" t="s">
        <v>351</v>
      </c>
      <c r="I29" s="31" t="s">
        <v>81</v>
      </c>
      <c r="J29" s="31" t="s">
        <v>469</v>
      </c>
    </row>
    <row r="30" spans="1:10" s="33" customFormat="1" ht="43.5" customHeight="1">
      <c r="A30" s="31">
        <v>6</v>
      </c>
      <c r="B30" s="42" t="s">
        <v>365</v>
      </c>
      <c r="C30" s="31" t="s">
        <v>339</v>
      </c>
      <c r="D30" s="32">
        <v>80888.11</v>
      </c>
      <c r="E30" s="16" t="s">
        <v>82</v>
      </c>
      <c r="F30" s="54" t="s">
        <v>366</v>
      </c>
      <c r="G30" s="34" t="s">
        <v>351</v>
      </c>
      <c r="H30" s="34" t="s">
        <v>351</v>
      </c>
      <c r="I30" s="31" t="s">
        <v>472</v>
      </c>
      <c r="J30" s="31" t="s">
        <v>469</v>
      </c>
    </row>
    <row r="31" spans="1:10" s="33" customFormat="1" ht="43.5" customHeight="1">
      <c r="A31" s="31">
        <v>7</v>
      </c>
      <c r="B31" s="42" t="s">
        <v>361</v>
      </c>
      <c r="C31" s="31" t="s">
        <v>195</v>
      </c>
      <c r="D31" s="32">
        <v>123524.45</v>
      </c>
      <c r="E31" s="16" t="s">
        <v>82</v>
      </c>
      <c r="F31" s="29" t="s">
        <v>362</v>
      </c>
      <c r="G31" s="34" t="s">
        <v>363</v>
      </c>
      <c r="H31" s="34" t="s">
        <v>363</v>
      </c>
      <c r="I31" s="31" t="s">
        <v>472</v>
      </c>
      <c r="J31" s="31" t="s">
        <v>469</v>
      </c>
    </row>
    <row r="32" spans="1:10" s="33" customFormat="1" ht="43.5" customHeight="1">
      <c r="A32" s="31">
        <v>8</v>
      </c>
      <c r="B32" s="42" t="s">
        <v>467</v>
      </c>
      <c r="C32" s="31" t="s">
        <v>339</v>
      </c>
      <c r="D32" s="32">
        <v>80888.11</v>
      </c>
      <c r="E32" s="16" t="s">
        <v>82</v>
      </c>
      <c r="F32" s="54" t="s">
        <v>366</v>
      </c>
      <c r="G32" s="31" t="s">
        <v>367</v>
      </c>
      <c r="H32" s="31" t="s">
        <v>367</v>
      </c>
      <c r="I32" s="31" t="s">
        <v>472</v>
      </c>
      <c r="J32" s="31" t="s">
        <v>469</v>
      </c>
    </row>
    <row r="33" spans="1:10" s="33" customFormat="1" ht="43.5" customHeight="1">
      <c r="A33" s="31">
        <v>9</v>
      </c>
      <c r="B33" s="42" t="s">
        <v>386</v>
      </c>
      <c r="C33" s="31" t="s">
        <v>339</v>
      </c>
      <c r="D33" s="32">
        <v>77536.42</v>
      </c>
      <c r="E33" s="16" t="s">
        <v>82</v>
      </c>
      <c r="F33" s="54" t="s">
        <v>390</v>
      </c>
      <c r="G33" s="34" t="s">
        <v>388</v>
      </c>
      <c r="H33" s="34" t="s">
        <v>389</v>
      </c>
      <c r="I33" s="31" t="s">
        <v>472</v>
      </c>
      <c r="J33" s="31" t="s">
        <v>387</v>
      </c>
    </row>
    <row r="34" spans="1:10" s="33" customFormat="1" ht="15">
      <c r="A34" s="40"/>
      <c r="B34" s="36" t="s">
        <v>197</v>
      </c>
      <c r="C34" s="35"/>
      <c r="D34" s="37">
        <f>SUM(D29:D33)</f>
        <v>475047.16</v>
      </c>
      <c r="E34" s="35"/>
      <c r="F34" s="35"/>
      <c r="G34" s="35"/>
      <c r="H34" s="35"/>
      <c r="I34" s="35"/>
      <c r="J34" s="35"/>
    </row>
    <row r="35" spans="1:10" s="33" customFormat="1" ht="15">
      <c r="A35" s="31"/>
      <c r="B35" s="38" t="s">
        <v>341</v>
      </c>
      <c r="C35" s="30"/>
      <c r="D35" s="30"/>
      <c r="E35" s="30"/>
      <c r="F35" s="30"/>
      <c r="G35" s="30"/>
      <c r="H35" s="30"/>
      <c r="I35" s="30"/>
      <c r="J35" s="30"/>
    </row>
    <row r="36" spans="1:10" s="33" customFormat="1" ht="30">
      <c r="A36" s="31">
        <v>10</v>
      </c>
      <c r="B36" s="39" t="s">
        <v>342</v>
      </c>
      <c r="C36" s="30" t="s">
        <v>343</v>
      </c>
      <c r="D36" s="32">
        <v>93600</v>
      </c>
      <c r="E36" s="16" t="s">
        <v>82</v>
      </c>
      <c r="F36" s="1" t="s">
        <v>340</v>
      </c>
      <c r="G36" s="31" t="s">
        <v>340</v>
      </c>
      <c r="H36" s="31" t="s">
        <v>340</v>
      </c>
      <c r="I36" s="31" t="s">
        <v>81</v>
      </c>
      <c r="J36" s="31" t="s">
        <v>469</v>
      </c>
    </row>
    <row r="37" spans="1:10" s="33" customFormat="1" ht="30">
      <c r="A37" s="31">
        <v>11</v>
      </c>
      <c r="B37" s="39" t="s">
        <v>344</v>
      </c>
      <c r="C37" s="30" t="s">
        <v>345</v>
      </c>
      <c r="D37" s="32">
        <v>36000</v>
      </c>
      <c r="E37" s="16" t="s">
        <v>82</v>
      </c>
      <c r="F37" s="1" t="s">
        <v>340</v>
      </c>
      <c r="G37" s="31" t="s">
        <v>340</v>
      </c>
      <c r="H37" s="31" t="s">
        <v>340</v>
      </c>
      <c r="I37" s="31" t="s">
        <v>81</v>
      </c>
      <c r="J37" s="31" t="s">
        <v>469</v>
      </c>
    </row>
    <row r="38" spans="1:10" s="33" customFormat="1" ht="15">
      <c r="A38" s="40"/>
      <c r="B38" s="36" t="s">
        <v>346</v>
      </c>
      <c r="C38" s="35"/>
      <c r="D38" s="37">
        <f>SUM(D36:D37)</f>
        <v>129600</v>
      </c>
      <c r="E38" s="35"/>
      <c r="F38" s="40"/>
      <c r="G38" s="35"/>
      <c r="H38" s="35"/>
      <c r="I38" s="35"/>
      <c r="J38" s="35"/>
    </row>
    <row r="39" spans="1:10" s="33" customFormat="1" ht="15">
      <c r="A39" s="31"/>
      <c r="B39" s="38" t="s">
        <v>347</v>
      </c>
      <c r="C39" s="30"/>
      <c r="D39" s="30"/>
      <c r="E39" s="30"/>
      <c r="F39" s="31"/>
      <c r="G39" s="30"/>
      <c r="H39" s="30"/>
      <c r="I39" s="30"/>
      <c r="J39" s="30"/>
    </row>
    <row r="40" spans="1:10" s="33" customFormat="1" ht="37.5" customHeight="1">
      <c r="A40" s="31">
        <v>12</v>
      </c>
      <c r="B40" s="42" t="s">
        <v>371</v>
      </c>
      <c r="C40" s="30" t="s">
        <v>348</v>
      </c>
      <c r="D40" s="41">
        <v>322.22</v>
      </c>
      <c r="E40" s="16" t="s">
        <v>82</v>
      </c>
      <c r="F40" s="29" t="s">
        <v>372</v>
      </c>
      <c r="G40" s="31" t="s">
        <v>337</v>
      </c>
      <c r="H40" s="31" t="s">
        <v>337</v>
      </c>
      <c r="I40" s="31" t="s">
        <v>472</v>
      </c>
      <c r="J40" s="31" t="s">
        <v>469</v>
      </c>
    </row>
    <row r="41" spans="1:10" s="33" customFormat="1" ht="37.5" customHeight="1">
      <c r="A41" s="31">
        <v>13</v>
      </c>
      <c r="B41" s="42" t="s">
        <v>370</v>
      </c>
      <c r="C41" s="30" t="s">
        <v>349</v>
      </c>
      <c r="D41" s="32">
        <v>3594.52</v>
      </c>
      <c r="E41" s="16" t="s">
        <v>82</v>
      </c>
      <c r="F41" s="29" t="s">
        <v>373</v>
      </c>
      <c r="G41" s="31" t="s">
        <v>337</v>
      </c>
      <c r="H41" s="31" t="s">
        <v>337</v>
      </c>
      <c r="I41" s="31" t="s">
        <v>472</v>
      </c>
      <c r="J41" s="31" t="s">
        <v>469</v>
      </c>
    </row>
    <row r="42" spans="1:10" s="33" customFormat="1" ht="37.5" customHeight="1">
      <c r="A42" s="31">
        <v>14</v>
      </c>
      <c r="B42" s="42" t="s">
        <v>374</v>
      </c>
      <c r="C42" s="30" t="s">
        <v>348</v>
      </c>
      <c r="D42" s="32">
        <v>322.64</v>
      </c>
      <c r="E42" s="16" t="s">
        <v>82</v>
      </c>
      <c r="F42" s="29" t="s">
        <v>372</v>
      </c>
      <c r="G42" s="31" t="s">
        <v>351</v>
      </c>
      <c r="H42" s="31" t="s">
        <v>351</v>
      </c>
      <c r="I42" s="31" t="s">
        <v>472</v>
      </c>
      <c r="J42" s="31" t="s">
        <v>469</v>
      </c>
    </row>
    <row r="43" spans="1:10" s="33" customFormat="1" ht="47.25" customHeight="1">
      <c r="A43" s="31">
        <v>15</v>
      </c>
      <c r="B43" s="42" t="s">
        <v>380</v>
      </c>
      <c r="C43" s="30" t="s">
        <v>350</v>
      </c>
      <c r="D43" s="32">
        <v>126</v>
      </c>
      <c r="E43" s="16" t="s">
        <v>82</v>
      </c>
      <c r="F43" s="29" t="s">
        <v>381</v>
      </c>
      <c r="G43" s="31" t="s">
        <v>351</v>
      </c>
      <c r="H43" s="31" t="s">
        <v>351</v>
      </c>
      <c r="I43" s="31" t="s">
        <v>472</v>
      </c>
      <c r="J43" s="31" t="s">
        <v>469</v>
      </c>
    </row>
    <row r="44" spans="1:10" s="33" customFormat="1" ht="47.25" customHeight="1">
      <c r="A44" s="31">
        <v>16</v>
      </c>
      <c r="B44" s="42" t="s">
        <v>382</v>
      </c>
      <c r="C44" s="30" t="s">
        <v>350</v>
      </c>
      <c r="D44" s="32">
        <v>126</v>
      </c>
      <c r="E44" s="16" t="s">
        <v>82</v>
      </c>
      <c r="F44" s="29" t="s">
        <v>381</v>
      </c>
      <c r="G44" s="31" t="s">
        <v>351</v>
      </c>
      <c r="H44" s="31" t="s">
        <v>351</v>
      </c>
      <c r="I44" s="31" t="s">
        <v>472</v>
      </c>
      <c r="J44" s="31" t="s">
        <v>469</v>
      </c>
    </row>
    <row r="45" spans="1:10" s="33" customFormat="1" ht="37.5" customHeight="1">
      <c r="A45" s="31">
        <v>17</v>
      </c>
      <c r="B45" s="42" t="s">
        <v>376</v>
      </c>
      <c r="C45" s="30" t="s">
        <v>348</v>
      </c>
      <c r="D45" s="32">
        <v>1305.32</v>
      </c>
      <c r="E45" s="16" t="s">
        <v>82</v>
      </c>
      <c r="F45" s="29" t="s">
        <v>372</v>
      </c>
      <c r="G45" s="31" t="s">
        <v>363</v>
      </c>
      <c r="H45" s="31" t="s">
        <v>363</v>
      </c>
      <c r="I45" s="31" t="s">
        <v>472</v>
      </c>
      <c r="J45" s="31" t="s">
        <v>469</v>
      </c>
    </row>
    <row r="46" spans="1:10" s="33" customFormat="1" ht="48.75" customHeight="1">
      <c r="A46" s="31">
        <v>18</v>
      </c>
      <c r="B46" s="42" t="s">
        <v>368</v>
      </c>
      <c r="C46" s="39" t="s">
        <v>356</v>
      </c>
      <c r="D46" s="32">
        <v>7280.76</v>
      </c>
      <c r="E46" s="16" t="s">
        <v>82</v>
      </c>
      <c r="F46" s="29" t="s">
        <v>373</v>
      </c>
      <c r="G46" s="31" t="s">
        <v>369</v>
      </c>
      <c r="H46" s="31" t="s">
        <v>363</v>
      </c>
      <c r="I46" s="31" t="s">
        <v>472</v>
      </c>
      <c r="J46" s="31" t="s">
        <v>469</v>
      </c>
    </row>
    <row r="47" spans="1:10" s="33" customFormat="1" ht="45">
      <c r="A47" s="31">
        <v>19</v>
      </c>
      <c r="B47" s="42" t="s">
        <v>383</v>
      </c>
      <c r="C47" s="30" t="s">
        <v>350</v>
      </c>
      <c r="D47" s="32">
        <v>42</v>
      </c>
      <c r="E47" s="16" t="s">
        <v>82</v>
      </c>
      <c r="F47" s="29" t="s">
        <v>381</v>
      </c>
      <c r="G47" s="31" t="s">
        <v>369</v>
      </c>
      <c r="H47" s="31" t="s">
        <v>369</v>
      </c>
      <c r="I47" s="31" t="s">
        <v>472</v>
      </c>
      <c r="J47" s="31" t="s">
        <v>469</v>
      </c>
    </row>
    <row r="48" spans="1:10" s="33" customFormat="1" ht="48.75" customHeight="1">
      <c r="A48" s="31">
        <v>20</v>
      </c>
      <c r="B48" s="42" t="s">
        <v>470</v>
      </c>
      <c r="C48" s="30" t="s">
        <v>348</v>
      </c>
      <c r="D48" s="32">
        <v>394.42</v>
      </c>
      <c r="E48" s="16" t="s">
        <v>82</v>
      </c>
      <c r="F48" s="55" t="s">
        <v>471</v>
      </c>
      <c r="G48" s="31" t="s">
        <v>393</v>
      </c>
      <c r="H48" s="31" t="s">
        <v>393</v>
      </c>
      <c r="I48" s="31" t="s">
        <v>472</v>
      </c>
      <c r="J48" s="31" t="s">
        <v>387</v>
      </c>
    </row>
    <row r="49" spans="1:10" s="33" customFormat="1" ht="15">
      <c r="A49" s="40"/>
      <c r="B49" s="36" t="s">
        <v>352</v>
      </c>
      <c r="C49" s="35"/>
      <c r="D49" s="37">
        <f>SUM(D40:D48)</f>
        <v>13513.88</v>
      </c>
      <c r="E49" s="35"/>
      <c r="F49" s="40"/>
      <c r="G49" s="35"/>
      <c r="H49" s="35"/>
      <c r="I49" s="35"/>
      <c r="J49" s="35"/>
    </row>
    <row r="50" spans="1:10" s="33" customFormat="1" ht="15">
      <c r="A50" s="31"/>
      <c r="B50" s="38" t="s">
        <v>353</v>
      </c>
      <c r="C50" s="30"/>
      <c r="D50" s="30"/>
      <c r="E50" s="30"/>
      <c r="F50" s="31"/>
      <c r="G50" s="30"/>
      <c r="H50" s="30"/>
      <c r="I50" s="30"/>
      <c r="J50" s="30"/>
    </row>
    <row r="51" spans="1:10" s="33" customFormat="1" ht="45">
      <c r="A51" s="31">
        <v>21</v>
      </c>
      <c r="B51" s="42" t="s">
        <v>377</v>
      </c>
      <c r="C51" s="30" t="s">
        <v>300</v>
      </c>
      <c r="D51" s="32">
        <v>676.66</v>
      </c>
      <c r="E51" s="16" t="s">
        <v>82</v>
      </c>
      <c r="F51" s="29" t="s">
        <v>378</v>
      </c>
      <c r="G51" s="31" t="s">
        <v>337</v>
      </c>
      <c r="H51" s="31" t="s">
        <v>337</v>
      </c>
      <c r="I51" s="31" t="s">
        <v>472</v>
      </c>
      <c r="J51" s="31" t="s">
        <v>469</v>
      </c>
    </row>
    <row r="52" spans="1:10" s="33" customFormat="1" ht="45">
      <c r="A52" s="31">
        <v>22</v>
      </c>
      <c r="B52" s="42" t="s">
        <v>385</v>
      </c>
      <c r="C52" s="30" t="s">
        <v>300</v>
      </c>
      <c r="D52" s="32">
        <v>422.85</v>
      </c>
      <c r="E52" s="16" t="s">
        <v>82</v>
      </c>
      <c r="F52" s="29" t="s">
        <v>378</v>
      </c>
      <c r="G52" s="31" t="s">
        <v>351</v>
      </c>
      <c r="H52" s="31" t="s">
        <v>375</v>
      </c>
      <c r="I52" s="31" t="s">
        <v>472</v>
      </c>
      <c r="J52" s="31" t="s">
        <v>469</v>
      </c>
    </row>
    <row r="53" spans="1:10" s="33" customFormat="1" ht="35.25" customHeight="1">
      <c r="A53" s="31">
        <v>23</v>
      </c>
      <c r="B53" s="42" t="s">
        <v>355</v>
      </c>
      <c r="C53" s="30" t="s">
        <v>300</v>
      </c>
      <c r="D53" s="32">
        <v>310.09</v>
      </c>
      <c r="E53" s="16" t="s">
        <v>82</v>
      </c>
      <c r="F53" s="29" t="s">
        <v>378</v>
      </c>
      <c r="G53" s="31" t="s">
        <v>337</v>
      </c>
      <c r="H53" s="31" t="s">
        <v>367</v>
      </c>
      <c r="I53" s="31" t="s">
        <v>472</v>
      </c>
      <c r="J53" s="31" t="s">
        <v>469</v>
      </c>
    </row>
    <row r="54" spans="1:10" s="33" customFormat="1" ht="45">
      <c r="A54" s="31">
        <v>24</v>
      </c>
      <c r="B54" s="42" t="s">
        <v>379</v>
      </c>
      <c r="C54" s="30" t="s">
        <v>300</v>
      </c>
      <c r="D54" s="32">
        <v>394.66</v>
      </c>
      <c r="E54" s="16" t="s">
        <v>82</v>
      </c>
      <c r="F54" s="29" t="s">
        <v>378</v>
      </c>
      <c r="G54" s="31" t="s">
        <v>369</v>
      </c>
      <c r="H54" s="31" t="s">
        <v>369</v>
      </c>
      <c r="I54" s="31" t="s">
        <v>472</v>
      </c>
      <c r="J54" s="31" t="s">
        <v>469</v>
      </c>
    </row>
    <row r="55" spans="1:10" s="33" customFormat="1" ht="15">
      <c r="A55" s="35"/>
      <c r="B55" s="36" t="s">
        <v>354</v>
      </c>
      <c r="C55" s="35"/>
      <c r="D55" s="37">
        <f>SUM(D51:D54)</f>
        <v>1804.26</v>
      </c>
      <c r="E55" s="35"/>
      <c r="F55" s="40"/>
      <c r="G55" s="35"/>
      <c r="H55" s="35"/>
      <c r="I55" s="35"/>
      <c r="J55" s="35"/>
    </row>
    <row r="56" spans="1:10" s="33" customFormat="1" ht="15">
      <c r="A56" s="35"/>
      <c r="B56" s="36" t="s">
        <v>391</v>
      </c>
      <c r="C56" s="35"/>
      <c r="D56" s="37">
        <f>D55+D49+D38+D34+D27</f>
        <v>625951.6100000001</v>
      </c>
      <c r="E56" s="35"/>
      <c r="F56" s="40"/>
      <c r="G56" s="35"/>
      <c r="H56" s="35"/>
      <c r="I56" s="35"/>
      <c r="J56" s="35"/>
    </row>
    <row r="57" spans="1:10" ht="15">
      <c r="A57" s="24"/>
      <c r="B57" s="25"/>
      <c r="C57" s="24"/>
      <c r="D57" s="26"/>
      <c r="E57" s="24"/>
      <c r="F57" s="27"/>
      <c r="G57" s="24"/>
      <c r="H57" s="24"/>
      <c r="I57" s="24"/>
      <c r="J57" s="24"/>
    </row>
    <row r="58" ht="15">
      <c r="E58" s="6" t="s">
        <v>155</v>
      </c>
    </row>
    <row r="59" ht="15">
      <c r="E59" s="6" t="s">
        <v>15</v>
      </c>
    </row>
    <row r="60" ht="15">
      <c r="E60" s="6" t="s">
        <v>284</v>
      </c>
    </row>
    <row r="61" spans="4:5" ht="15">
      <c r="D61" s="28" t="s">
        <v>285</v>
      </c>
      <c r="E61" s="6"/>
    </row>
    <row r="62" ht="15">
      <c r="E62" s="6"/>
    </row>
    <row r="63" ht="15">
      <c r="E63" s="6" t="s">
        <v>286</v>
      </c>
    </row>
  </sheetData>
  <sheetProtection/>
  <mergeCells count="8">
    <mergeCell ref="H20:H21"/>
    <mergeCell ref="J20:J21"/>
    <mergeCell ref="A20:A21"/>
    <mergeCell ref="B20:B21"/>
    <mergeCell ref="C20:C21"/>
    <mergeCell ref="E20:E21"/>
    <mergeCell ref="F20:F21"/>
    <mergeCell ref="G20:G21"/>
  </mergeCells>
  <printOptions/>
  <pageMargins left="0.7680555555555556" right="0.11811023622047245" top="0.7817708333333333" bottom="0.07874015748031496" header="0" footer="0.07874015748031496"/>
  <pageSetup horizontalDpi="600" verticalDpi="600" orientation="landscape" paperSize="9" scale="79" r:id="rId2"/>
  <rowBreaks count="2" manualBreakCount="2">
    <brk id="29" max="255" man="1"/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1"/>
  <sheetViews>
    <sheetView tabSelected="1" view="pageBreakPreview" zoomScaleSheetLayoutView="100" workbookViewId="0" topLeftCell="A1">
      <selection activeCell="F22" sqref="F22"/>
    </sheetView>
  </sheetViews>
  <sheetFormatPr defaultColWidth="9.140625" defaultRowHeight="15"/>
  <cols>
    <col min="1" max="1" width="4.8515625" style="3" customWidth="1"/>
    <col min="2" max="2" width="48.00390625" style="3" customWidth="1"/>
    <col min="3" max="3" width="12.7109375" style="3" customWidth="1"/>
    <col min="4" max="4" width="9.28125" style="3" customWidth="1"/>
    <col min="5" max="5" width="5.8515625" style="3" customWidth="1"/>
    <col min="6" max="6" width="12.28125" style="6" customWidth="1"/>
    <col min="7" max="7" width="16.7109375" style="3" customWidth="1"/>
    <col min="8" max="8" width="12.57421875" style="11" customWidth="1"/>
    <col min="9" max="9" width="12.8515625" style="11" customWidth="1"/>
    <col min="10" max="10" width="14.140625" style="3" customWidth="1"/>
    <col min="11" max="11" width="12.00390625" style="6" customWidth="1"/>
    <col min="12" max="16384" width="9.140625" style="3" customWidth="1"/>
  </cols>
  <sheetData>
    <row r="1" spans="1:10" ht="15.75">
      <c r="A1" s="2" t="s">
        <v>37</v>
      </c>
      <c r="B1" s="11"/>
      <c r="C1" s="11"/>
      <c r="D1" s="11"/>
      <c r="E1" s="11"/>
      <c r="G1" s="11" t="s">
        <v>6</v>
      </c>
      <c r="H1" s="3"/>
      <c r="J1" s="11"/>
    </row>
    <row r="2" spans="1:12" ht="15">
      <c r="A2" s="3" t="s">
        <v>7</v>
      </c>
      <c r="B2" s="11"/>
      <c r="C2" s="11"/>
      <c r="D2" s="11"/>
      <c r="E2" s="11"/>
      <c r="G2" s="19" t="s">
        <v>468</v>
      </c>
      <c r="H2" s="3"/>
      <c r="J2" s="11"/>
      <c r="L2" s="11"/>
    </row>
    <row r="3" spans="1:11" ht="15">
      <c r="A3" s="3" t="s">
        <v>8</v>
      </c>
      <c r="B3" s="11"/>
      <c r="C3" s="11"/>
      <c r="D3" s="11"/>
      <c r="E3" s="11"/>
      <c r="F3" s="22"/>
      <c r="I3" s="3"/>
      <c r="K3" s="22"/>
    </row>
    <row r="4" spans="2:11" ht="15.75">
      <c r="B4" s="11"/>
      <c r="C4" s="11"/>
      <c r="D4" s="11"/>
      <c r="E4" s="11"/>
      <c r="F4" s="22"/>
      <c r="G4" s="2"/>
      <c r="I4" s="2"/>
      <c r="K4" s="22"/>
    </row>
    <row r="5" spans="2:11" ht="15">
      <c r="B5" s="11"/>
      <c r="C5" s="11"/>
      <c r="D5" s="11"/>
      <c r="E5" s="11"/>
      <c r="F5" s="22"/>
      <c r="I5" s="3"/>
      <c r="K5" s="22"/>
    </row>
    <row r="6" spans="2:11" ht="15">
      <c r="B6" s="11"/>
      <c r="C6" s="11"/>
      <c r="D6" s="11"/>
      <c r="E6" s="11"/>
      <c r="F6" s="22"/>
      <c r="I6" s="3"/>
      <c r="K6" s="22"/>
    </row>
    <row r="7" spans="1:11" ht="15">
      <c r="A7" s="3" t="s">
        <v>9</v>
      </c>
      <c r="B7" s="11"/>
      <c r="C7" s="11"/>
      <c r="D7" s="11"/>
      <c r="E7" s="11"/>
      <c r="F7" s="22"/>
      <c r="I7" s="3"/>
      <c r="K7" s="22"/>
    </row>
    <row r="8" spans="1:11" ht="15">
      <c r="A8" s="3" t="s">
        <v>10</v>
      </c>
      <c r="B8" s="11"/>
      <c r="C8" s="11"/>
      <c r="D8" s="11"/>
      <c r="E8" s="11"/>
      <c r="I8" s="3"/>
      <c r="K8" s="22"/>
    </row>
    <row r="9" spans="7:8" ht="15">
      <c r="G9" s="4" t="s">
        <v>38</v>
      </c>
      <c r="H9" s="3"/>
    </row>
    <row r="10" spans="7:8" ht="15">
      <c r="G10" s="3" t="s">
        <v>13</v>
      </c>
      <c r="H10" s="3"/>
    </row>
    <row r="11" spans="7:8" ht="15">
      <c r="G11" s="14" t="s">
        <v>26</v>
      </c>
      <c r="H11" s="3"/>
    </row>
    <row r="12" ht="15">
      <c r="H12" s="3"/>
    </row>
    <row r="13" spans="7:8" ht="15">
      <c r="G13" s="3" t="s">
        <v>14</v>
      </c>
      <c r="H13" s="3"/>
    </row>
    <row r="14" ht="15">
      <c r="H14" s="3"/>
    </row>
    <row r="15" spans="2:8" ht="15">
      <c r="B15" s="5" t="s">
        <v>23</v>
      </c>
      <c r="H15" s="5" t="s">
        <v>23</v>
      </c>
    </row>
    <row r="16" spans="2:8" ht="15">
      <c r="B16" s="63" t="s">
        <v>24</v>
      </c>
      <c r="H16" s="66" t="s">
        <v>25</v>
      </c>
    </row>
    <row r="17" spans="2:8" ht="15">
      <c r="B17" s="63" t="s">
        <v>11</v>
      </c>
      <c r="H17" s="67" t="s">
        <v>11</v>
      </c>
    </row>
    <row r="18" spans="2:8" ht="15">
      <c r="B18" s="3" t="s">
        <v>585</v>
      </c>
      <c r="H18" s="3" t="s">
        <v>12</v>
      </c>
    </row>
    <row r="19" ht="15">
      <c r="H19" s="3"/>
    </row>
    <row r="20" spans="2:11" ht="15.75">
      <c r="B20" s="7"/>
      <c r="C20" s="7"/>
      <c r="D20" s="7"/>
      <c r="E20" s="7"/>
      <c r="F20" s="7" t="s">
        <v>17</v>
      </c>
      <c r="G20" s="13"/>
      <c r="H20" s="13"/>
      <c r="J20" s="6"/>
      <c r="K20" s="7"/>
    </row>
    <row r="21" spans="2:11" ht="15.75">
      <c r="B21" s="7"/>
      <c r="C21" s="7"/>
      <c r="D21" s="7"/>
      <c r="E21" s="7"/>
      <c r="F21" s="7" t="s">
        <v>645</v>
      </c>
      <c r="G21" s="13"/>
      <c r="H21" s="13"/>
      <c r="J21" s="6"/>
      <c r="K21" s="7"/>
    </row>
    <row r="22" spans="1:11" ht="24.75" customHeight="1">
      <c r="A22" s="186" t="s">
        <v>3</v>
      </c>
      <c r="B22" s="186" t="s">
        <v>5</v>
      </c>
      <c r="C22" s="186" t="s">
        <v>0</v>
      </c>
      <c r="D22" s="187" t="s">
        <v>20</v>
      </c>
      <c r="E22" s="187" t="s">
        <v>19</v>
      </c>
      <c r="F22" s="65" t="s">
        <v>46</v>
      </c>
      <c r="G22" s="186" t="s">
        <v>2</v>
      </c>
      <c r="H22" s="186" t="s">
        <v>4</v>
      </c>
      <c r="I22" s="186" t="s">
        <v>39</v>
      </c>
      <c r="J22" s="186" t="s">
        <v>36</v>
      </c>
      <c r="K22" s="65" t="s">
        <v>42</v>
      </c>
    </row>
    <row r="23" spans="1:11" ht="36.75" customHeight="1">
      <c r="A23" s="186"/>
      <c r="B23" s="186"/>
      <c r="C23" s="186"/>
      <c r="D23" s="188"/>
      <c r="E23" s="188"/>
      <c r="F23" s="65" t="s">
        <v>1</v>
      </c>
      <c r="G23" s="186"/>
      <c r="H23" s="186"/>
      <c r="I23" s="186"/>
      <c r="J23" s="186"/>
      <c r="K23" s="65" t="s">
        <v>41</v>
      </c>
    </row>
    <row r="24" spans="1:11" ht="15.75" customHeight="1">
      <c r="A24" s="64">
        <v>1</v>
      </c>
      <c r="B24" s="68" t="s">
        <v>119</v>
      </c>
      <c r="C24" s="69" t="s">
        <v>128</v>
      </c>
      <c r="D24" s="70">
        <v>500</v>
      </c>
      <c r="E24" s="70" t="s">
        <v>21</v>
      </c>
      <c r="F24" s="71">
        <v>47.6</v>
      </c>
      <c r="G24" s="64" t="s">
        <v>16</v>
      </c>
      <c r="H24" s="72" t="s">
        <v>136</v>
      </c>
      <c r="I24" s="72" t="s">
        <v>136</v>
      </c>
      <c r="J24" s="73" t="s">
        <v>34</v>
      </c>
      <c r="K24" s="71">
        <f aca="true" t="shared" si="0" ref="K24:K76">F24*1.19</f>
        <v>56.644</v>
      </c>
    </row>
    <row r="25" spans="1:11" ht="15.75" customHeight="1">
      <c r="A25" s="65">
        <v>2</v>
      </c>
      <c r="B25" s="68" t="s">
        <v>120</v>
      </c>
      <c r="C25" s="69" t="s">
        <v>128</v>
      </c>
      <c r="D25" s="70">
        <v>250</v>
      </c>
      <c r="E25" s="70" t="s">
        <v>21</v>
      </c>
      <c r="F25" s="71">
        <v>125</v>
      </c>
      <c r="G25" s="65" t="s">
        <v>16</v>
      </c>
      <c r="H25" s="72" t="s">
        <v>136</v>
      </c>
      <c r="I25" s="72" t="s">
        <v>136</v>
      </c>
      <c r="J25" s="74" t="s">
        <v>34</v>
      </c>
      <c r="K25" s="75">
        <f t="shared" si="0"/>
        <v>148.75</v>
      </c>
    </row>
    <row r="26" spans="1:11" ht="15.75" customHeight="1">
      <c r="A26" s="64">
        <v>3</v>
      </c>
      <c r="B26" s="68" t="s">
        <v>121</v>
      </c>
      <c r="C26" s="69" t="s">
        <v>128</v>
      </c>
      <c r="D26" s="70">
        <v>250</v>
      </c>
      <c r="E26" s="70" t="s">
        <v>21</v>
      </c>
      <c r="F26" s="71">
        <v>42</v>
      </c>
      <c r="G26" s="65" t="s">
        <v>16</v>
      </c>
      <c r="H26" s="76" t="s">
        <v>136</v>
      </c>
      <c r="I26" s="76" t="s">
        <v>136</v>
      </c>
      <c r="J26" s="74" t="s">
        <v>34</v>
      </c>
      <c r="K26" s="75">
        <f t="shared" si="0"/>
        <v>49.98</v>
      </c>
    </row>
    <row r="27" spans="1:11" ht="15.75" customHeight="1">
      <c r="A27" s="65">
        <v>4</v>
      </c>
      <c r="B27" s="68" t="s">
        <v>206</v>
      </c>
      <c r="C27" s="69" t="s">
        <v>254</v>
      </c>
      <c r="D27" s="69">
        <v>1</v>
      </c>
      <c r="E27" s="69" t="s">
        <v>45</v>
      </c>
      <c r="F27" s="71">
        <v>623</v>
      </c>
      <c r="G27" s="69" t="s">
        <v>16</v>
      </c>
      <c r="H27" s="69" t="s">
        <v>277</v>
      </c>
      <c r="I27" s="69" t="s">
        <v>270</v>
      </c>
      <c r="J27" s="73" t="s">
        <v>34</v>
      </c>
      <c r="K27" s="71">
        <f t="shared" si="0"/>
        <v>741.37</v>
      </c>
    </row>
    <row r="28" spans="1:11" ht="16.5" customHeight="1">
      <c r="A28" s="64">
        <v>5</v>
      </c>
      <c r="B28" s="68" t="s">
        <v>233</v>
      </c>
      <c r="C28" s="69" t="s">
        <v>254</v>
      </c>
      <c r="D28" s="69">
        <v>8</v>
      </c>
      <c r="E28" s="69" t="s">
        <v>21</v>
      </c>
      <c r="F28" s="71">
        <v>143.2</v>
      </c>
      <c r="G28" s="69" t="s">
        <v>16</v>
      </c>
      <c r="H28" s="69" t="s">
        <v>272</v>
      </c>
      <c r="I28" s="69" t="s">
        <v>272</v>
      </c>
      <c r="J28" s="74" t="s">
        <v>34</v>
      </c>
      <c r="K28" s="75">
        <f t="shared" si="0"/>
        <v>170.408</v>
      </c>
    </row>
    <row r="29" spans="1:11" ht="16.5" customHeight="1">
      <c r="A29" s="65">
        <v>6</v>
      </c>
      <c r="B29" s="68" t="s">
        <v>234</v>
      </c>
      <c r="C29" s="69" t="s">
        <v>254</v>
      </c>
      <c r="D29" s="69">
        <v>10</v>
      </c>
      <c r="E29" s="69" t="s">
        <v>21</v>
      </c>
      <c r="F29" s="71">
        <v>75</v>
      </c>
      <c r="G29" s="69" t="s">
        <v>16</v>
      </c>
      <c r="H29" s="69" t="s">
        <v>272</v>
      </c>
      <c r="I29" s="69" t="s">
        <v>272</v>
      </c>
      <c r="J29" s="74" t="s">
        <v>34</v>
      </c>
      <c r="K29" s="75">
        <f t="shared" si="0"/>
        <v>89.25</v>
      </c>
    </row>
    <row r="30" spans="1:11" ht="16.5" customHeight="1">
      <c r="A30" s="64">
        <v>7</v>
      </c>
      <c r="B30" s="68" t="s">
        <v>406</v>
      </c>
      <c r="C30" s="77" t="s">
        <v>254</v>
      </c>
      <c r="D30" s="69">
        <v>1</v>
      </c>
      <c r="E30" s="69" t="s">
        <v>33</v>
      </c>
      <c r="F30" s="78">
        <v>1342.63</v>
      </c>
      <c r="G30" s="69" t="s">
        <v>16</v>
      </c>
      <c r="H30" s="72">
        <v>44075</v>
      </c>
      <c r="I30" s="72">
        <v>44084</v>
      </c>
      <c r="J30" s="74" t="s">
        <v>34</v>
      </c>
      <c r="K30" s="75">
        <f>F30*1.19</f>
        <v>1597.7297</v>
      </c>
    </row>
    <row r="31" spans="1:11" ht="16.5" customHeight="1">
      <c r="A31" s="65">
        <v>8</v>
      </c>
      <c r="B31" s="68" t="s">
        <v>406</v>
      </c>
      <c r="C31" s="77" t="s">
        <v>254</v>
      </c>
      <c r="D31" s="69">
        <v>1</v>
      </c>
      <c r="E31" s="69" t="s">
        <v>33</v>
      </c>
      <c r="F31" s="71">
        <v>336.45</v>
      </c>
      <c r="G31" s="69" t="s">
        <v>16</v>
      </c>
      <c r="H31" s="79">
        <v>44084</v>
      </c>
      <c r="I31" s="80">
        <v>44092</v>
      </c>
      <c r="J31" s="74" t="s">
        <v>34</v>
      </c>
      <c r="K31" s="75">
        <f t="shared" si="0"/>
        <v>400.3755</v>
      </c>
    </row>
    <row r="32" spans="1:11" ht="16.5" customHeight="1">
      <c r="A32" s="64">
        <v>9</v>
      </c>
      <c r="B32" s="81" t="s">
        <v>513</v>
      </c>
      <c r="C32" s="77" t="s">
        <v>254</v>
      </c>
      <c r="D32" s="82">
        <v>1</v>
      </c>
      <c r="E32" s="77" t="s">
        <v>45</v>
      </c>
      <c r="F32" s="71">
        <v>798.45</v>
      </c>
      <c r="G32" s="69" t="s">
        <v>16</v>
      </c>
      <c r="H32" s="80">
        <v>44146</v>
      </c>
      <c r="I32" s="80">
        <v>44151</v>
      </c>
      <c r="J32" s="74" t="s">
        <v>34</v>
      </c>
      <c r="K32" s="75">
        <f t="shared" si="0"/>
        <v>950.1555</v>
      </c>
    </row>
    <row r="33" spans="1:11" ht="16.5" customHeight="1">
      <c r="A33" s="65">
        <v>10</v>
      </c>
      <c r="B33" s="81" t="s">
        <v>514</v>
      </c>
      <c r="C33" s="77" t="s">
        <v>254</v>
      </c>
      <c r="D33" s="82">
        <v>9</v>
      </c>
      <c r="E33" s="77" t="s">
        <v>21</v>
      </c>
      <c r="F33" s="71">
        <v>94.5</v>
      </c>
      <c r="G33" s="69" t="s">
        <v>16</v>
      </c>
      <c r="H33" s="80">
        <v>44152</v>
      </c>
      <c r="I33" s="80">
        <v>44153</v>
      </c>
      <c r="J33" s="74" t="s">
        <v>34</v>
      </c>
      <c r="K33" s="75">
        <f t="shared" si="0"/>
        <v>112.455</v>
      </c>
    </row>
    <row r="34" spans="1:11" ht="16.5" customHeight="1">
      <c r="A34" s="64">
        <v>11</v>
      </c>
      <c r="B34" s="81" t="s">
        <v>515</v>
      </c>
      <c r="C34" s="77" t="s">
        <v>254</v>
      </c>
      <c r="D34" s="82">
        <v>2</v>
      </c>
      <c r="E34" s="77" t="s">
        <v>516</v>
      </c>
      <c r="F34" s="71">
        <v>45.9</v>
      </c>
      <c r="G34" s="69" t="s">
        <v>16</v>
      </c>
      <c r="H34" s="80">
        <v>44152</v>
      </c>
      <c r="I34" s="80">
        <v>44153</v>
      </c>
      <c r="J34" s="74" t="s">
        <v>34</v>
      </c>
      <c r="K34" s="75">
        <f t="shared" si="0"/>
        <v>54.620999999999995</v>
      </c>
    </row>
    <row r="35" spans="1:11" ht="16.5" customHeight="1">
      <c r="A35" s="65">
        <v>12</v>
      </c>
      <c r="B35" s="81" t="s">
        <v>591</v>
      </c>
      <c r="C35" s="83" t="s">
        <v>593</v>
      </c>
      <c r="D35" s="82">
        <v>15</v>
      </c>
      <c r="E35" s="77" t="s">
        <v>21</v>
      </c>
      <c r="F35" s="71">
        <v>900</v>
      </c>
      <c r="G35" s="69" t="s">
        <v>16</v>
      </c>
      <c r="H35" s="80">
        <v>44172</v>
      </c>
      <c r="I35" s="80">
        <v>44174</v>
      </c>
      <c r="J35" s="74" t="s">
        <v>34</v>
      </c>
      <c r="K35" s="75">
        <f t="shared" si="0"/>
        <v>1071</v>
      </c>
    </row>
    <row r="36" spans="1:11" ht="16.5" customHeight="1" thickBot="1">
      <c r="A36" s="64">
        <v>13</v>
      </c>
      <c r="B36" s="81" t="s">
        <v>592</v>
      </c>
      <c r="C36" s="84" t="s">
        <v>254</v>
      </c>
      <c r="D36" s="82">
        <v>1</v>
      </c>
      <c r="E36" s="77" t="s">
        <v>45</v>
      </c>
      <c r="F36" s="71">
        <v>825.8</v>
      </c>
      <c r="G36" s="69" t="s">
        <v>16</v>
      </c>
      <c r="H36" s="80">
        <v>44176</v>
      </c>
      <c r="I36" s="80">
        <v>44182</v>
      </c>
      <c r="J36" s="74" t="s">
        <v>34</v>
      </c>
      <c r="K36" s="75">
        <f t="shared" si="0"/>
        <v>982.7019999999999</v>
      </c>
    </row>
    <row r="37" spans="1:11" s="44" customFormat="1" ht="18.75" customHeight="1" thickBot="1">
      <c r="A37" s="85"/>
      <c r="B37" s="86" t="s">
        <v>143</v>
      </c>
      <c r="C37" s="87"/>
      <c r="D37" s="88"/>
      <c r="E37" s="88"/>
      <c r="F37" s="89">
        <f>SUM(F24:F36)</f>
        <v>5399.53</v>
      </c>
      <c r="G37" s="90"/>
      <c r="H37" s="91"/>
      <c r="I37" s="92"/>
      <c r="J37" s="93"/>
      <c r="K37" s="94">
        <f t="shared" si="0"/>
        <v>6425.440699999999</v>
      </c>
    </row>
    <row r="38" spans="1:11" s="44" customFormat="1" ht="21.75" customHeight="1" thickBot="1">
      <c r="A38" s="43"/>
      <c r="B38" s="86" t="s">
        <v>518</v>
      </c>
      <c r="C38" s="87"/>
      <c r="D38" s="88"/>
      <c r="E38" s="88"/>
      <c r="F38" s="89">
        <f>F37</f>
        <v>5399.53</v>
      </c>
      <c r="G38" s="90"/>
      <c r="H38" s="91"/>
      <c r="I38" s="92"/>
      <c r="J38" s="93"/>
      <c r="K38" s="94">
        <f>F38*1.19</f>
        <v>6425.440699999999</v>
      </c>
    </row>
    <row r="39" spans="1:11" ht="18.75" customHeight="1">
      <c r="A39" s="65">
        <v>14</v>
      </c>
      <c r="B39" s="68" t="s">
        <v>163</v>
      </c>
      <c r="C39" s="83" t="s">
        <v>150</v>
      </c>
      <c r="D39" s="74">
        <v>10</v>
      </c>
      <c r="E39" s="74" t="s">
        <v>152</v>
      </c>
      <c r="F39" s="75">
        <v>840</v>
      </c>
      <c r="G39" s="65" t="s">
        <v>16</v>
      </c>
      <c r="H39" s="80" t="s">
        <v>184</v>
      </c>
      <c r="I39" s="80" t="s">
        <v>184</v>
      </c>
      <c r="J39" s="74" t="s">
        <v>34</v>
      </c>
      <c r="K39" s="75">
        <f t="shared" si="0"/>
        <v>999.5999999999999</v>
      </c>
    </row>
    <row r="40" spans="1:11" ht="15.75" customHeight="1">
      <c r="A40" s="65">
        <v>15</v>
      </c>
      <c r="B40" s="68" t="s">
        <v>169</v>
      </c>
      <c r="C40" s="83" t="s">
        <v>179</v>
      </c>
      <c r="D40" s="82">
        <v>1</v>
      </c>
      <c r="E40" s="77" t="s">
        <v>45</v>
      </c>
      <c r="F40" s="75">
        <v>142.72</v>
      </c>
      <c r="G40" s="65" t="s">
        <v>16</v>
      </c>
      <c r="H40" s="80" t="s">
        <v>185</v>
      </c>
      <c r="I40" s="80" t="s">
        <v>186</v>
      </c>
      <c r="J40" s="74" t="s">
        <v>34</v>
      </c>
      <c r="K40" s="75">
        <f t="shared" si="0"/>
        <v>169.83679999999998</v>
      </c>
    </row>
    <row r="41" spans="1:11" ht="18.75" customHeight="1">
      <c r="A41" s="65">
        <v>16</v>
      </c>
      <c r="B41" s="68" t="s">
        <v>210</v>
      </c>
      <c r="C41" s="83" t="s">
        <v>256</v>
      </c>
      <c r="D41" s="74">
        <v>1</v>
      </c>
      <c r="E41" s="74" t="s">
        <v>45</v>
      </c>
      <c r="F41" s="75">
        <v>1386</v>
      </c>
      <c r="G41" s="65" t="s">
        <v>16</v>
      </c>
      <c r="H41" s="80" t="s">
        <v>277</v>
      </c>
      <c r="I41" s="80" t="s">
        <v>271</v>
      </c>
      <c r="J41" s="74" t="s">
        <v>34</v>
      </c>
      <c r="K41" s="75">
        <f>F41*1.19</f>
        <v>1649.34</v>
      </c>
    </row>
    <row r="42" spans="1:11" ht="18.75" customHeight="1">
      <c r="A42" s="65">
        <v>17</v>
      </c>
      <c r="B42" s="68" t="s">
        <v>217</v>
      </c>
      <c r="C42" s="83" t="s">
        <v>127</v>
      </c>
      <c r="D42" s="74">
        <v>1</v>
      </c>
      <c r="E42" s="74" t="s">
        <v>45</v>
      </c>
      <c r="F42" s="75">
        <v>471.07</v>
      </c>
      <c r="G42" s="65" t="s">
        <v>16</v>
      </c>
      <c r="H42" s="80" t="s">
        <v>269</v>
      </c>
      <c r="I42" s="80" t="s">
        <v>271</v>
      </c>
      <c r="J42" s="74" t="s">
        <v>34</v>
      </c>
      <c r="K42" s="75">
        <f>F42*1.19</f>
        <v>560.5733</v>
      </c>
    </row>
    <row r="43" spans="1:11" ht="18.75" customHeight="1">
      <c r="A43" s="65">
        <v>18</v>
      </c>
      <c r="B43" s="95" t="s">
        <v>235</v>
      </c>
      <c r="C43" s="83" t="s">
        <v>179</v>
      </c>
      <c r="D43" s="74">
        <v>6</v>
      </c>
      <c r="E43" s="74" t="s">
        <v>21</v>
      </c>
      <c r="F43" s="75">
        <v>80.1</v>
      </c>
      <c r="G43" s="65" t="s">
        <v>16</v>
      </c>
      <c r="H43" s="80" t="s">
        <v>272</v>
      </c>
      <c r="I43" s="80" t="s">
        <v>272</v>
      </c>
      <c r="J43" s="74" t="s">
        <v>34</v>
      </c>
      <c r="K43" s="75">
        <f t="shared" si="0"/>
        <v>95.31899999999999</v>
      </c>
    </row>
    <row r="44" spans="1:11" ht="18.75" customHeight="1">
      <c r="A44" s="65">
        <v>19</v>
      </c>
      <c r="B44" s="95" t="s">
        <v>279</v>
      </c>
      <c r="C44" s="83" t="s">
        <v>179</v>
      </c>
      <c r="D44" s="74">
        <v>4</v>
      </c>
      <c r="E44" s="74" t="s">
        <v>21</v>
      </c>
      <c r="F44" s="75">
        <v>16.92</v>
      </c>
      <c r="G44" s="65" t="s">
        <v>16</v>
      </c>
      <c r="H44" s="80" t="s">
        <v>272</v>
      </c>
      <c r="I44" s="80" t="s">
        <v>272</v>
      </c>
      <c r="J44" s="74" t="s">
        <v>34</v>
      </c>
      <c r="K44" s="75">
        <f aca="true" t="shared" si="1" ref="K44:K63">F44*1.19</f>
        <v>20.134800000000002</v>
      </c>
    </row>
    <row r="45" spans="1:11" ht="29.25" customHeight="1">
      <c r="A45" s="65">
        <v>20</v>
      </c>
      <c r="B45" s="95" t="s">
        <v>236</v>
      </c>
      <c r="C45" s="83" t="s">
        <v>176</v>
      </c>
      <c r="D45" s="74">
        <v>14</v>
      </c>
      <c r="E45" s="74" t="s">
        <v>21</v>
      </c>
      <c r="F45" s="75">
        <v>588</v>
      </c>
      <c r="G45" s="65" t="s">
        <v>16</v>
      </c>
      <c r="H45" s="80" t="s">
        <v>272</v>
      </c>
      <c r="I45" s="80" t="s">
        <v>272</v>
      </c>
      <c r="J45" s="74" t="s">
        <v>34</v>
      </c>
      <c r="K45" s="75">
        <f t="shared" si="1"/>
        <v>699.7199999999999</v>
      </c>
    </row>
    <row r="46" spans="1:11" ht="18.75" customHeight="1">
      <c r="A46" s="65">
        <v>21</v>
      </c>
      <c r="B46" s="81" t="s">
        <v>407</v>
      </c>
      <c r="C46" s="77" t="s">
        <v>127</v>
      </c>
      <c r="D46" s="82">
        <v>1</v>
      </c>
      <c r="E46" s="77" t="s">
        <v>45</v>
      </c>
      <c r="F46" s="78">
        <v>1577.99</v>
      </c>
      <c r="G46" s="65" t="s">
        <v>16</v>
      </c>
      <c r="H46" s="80">
        <v>44076</v>
      </c>
      <c r="I46" s="80">
        <v>44085</v>
      </c>
      <c r="J46" s="74" t="s">
        <v>34</v>
      </c>
      <c r="K46" s="75">
        <f t="shared" si="1"/>
        <v>1877.8081</v>
      </c>
    </row>
    <row r="47" spans="1:11" ht="18.75" customHeight="1">
      <c r="A47" s="65">
        <v>22</v>
      </c>
      <c r="B47" s="81" t="s">
        <v>407</v>
      </c>
      <c r="C47" s="77" t="s">
        <v>127</v>
      </c>
      <c r="D47" s="82">
        <v>1</v>
      </c>
      <c r="E47" s="77" t="s">
        <v>45</v>
      </c>
      <c r="F47" s="96">
        <v>52.4</v>
      </c>
      <c r="G47" s="65" t="s">
        <v>16</v>
      </c>
      <c r="H47" s="97">
        <v>44088</v>
      </c>
      <c r="I47" s="98">
        <v>44091</v>
      </c>
      <c r="J47" s="74" t="s">
        <v>34</v>
      </c>
      <c r="K47" s="75">
        <f t="shared" si="1"/>
        <v>62.355999999999995</v>
      </c>
    </row>
    <row r="48" spans="1:11" ht="18.75" customHeight="1">
      <c r="A48" s="65">
        <v>23</v>
      </c>
      <c r="B48" s="81" t="s">
        <v>407</v>
      </c>
      <c r="C48" s="99" t="s">
        <v>127</v>
      </c>
      <c r="D48" s="82">
        <v>1</v>
      </c>
      <c r="E48" s="77" t="s">
        <v>45</v>
      </c>
      <c r="F48" s="78">
        <v>1086.11</v>
      </c>
      <c r="G48" s="65" t="s">
        <v>16</v>
      </c>
      <c r="H48" s="80" t="s">
        <v>491</v>
      </c>
      <c r="I48" s="80">
        <v>44137</v>
      </c>
      <c r="J48" s="74" t="s">
        <v>34</v>
      </c>
      <c r="K48" s="75">
        <f t="shared" si="1"/>
        <v>1292.4708999999998</v>
      </c>
    </row>
    <row r="49" spans="1:11" ht="18.75" customHeight="1">
      <c r="A49" s="65">
        <v>24</v>
      </c>
      <c r="B49" s="100" t="s">
        <v>210</v>
      </c>
      <c r="C49" s="99" t="s">
        <v>256</v>
      </c>
      <c r="D49" s="101">
        <v>1</v>
      </c>
      <c r="E49" s="102" t="s">
        <v>45</v>
      </c>
      <c r="F49" s="78">
        <v>1680</v>
      </c>
      <c r="G49" s="65" t="s">
        <v>16</v>
      </c>
      <c r="H49" s="80" t="s">
        <v>491</v>
      </c>
      <c r="I49" s="80">
        <v>44137</v>
      </c>
      <c r="J49" s="74" t="s">
        <v>34</v>
      </c>
      <c r="K49" s="75">
        <f t="shared" si="1"/>
        <v>1999.1999999999998</v>
      </c>
    </row>
    <row r="50" spans="1:11" ht="18.75" customHeight="1">
      <c r="A50" s="65">
        <v>25</v>
      </c>
      <c r="B50" s="81" t="s">
        <v>407</v>
      </c>
      <c r="C50" s="99" t="s">
        <v>127</v>
      </c>
      <c r="D50" s="82">
        <v>1</v>
      </c>
      <c r="E50" s="77" t="s">
        <v>45</v>
      </c>
      <c r="F50" s="78">
        <v>294.92</v>
      </c>
      <c r="G50" s="65" t="s">
        <v>16</v>
      </c>
      <c r="H50" s="80">
        <v>44144</v>
      </c>
      <c r="I50" s="80">
        <v>44148</v>
      </c>
      <c r="J50" s="74" t="s">
        <v>34</v>
      </c>
      <c r="K50" s="75">
        <f t="shared" si="1"/>
        <v>350.9548</v>
      </c>
    </row>
    <row r="51" spans="1:11" ht="18.75" customHeight="1">
      <c r="A51" s="65">
        <v>26</v>
      </c>
      <c r="B51" s="81" t="s">
        <v>407</v>
      </c>
      <c r="C51" s="99" t="s">
        <v>127</v>
      </c>
      <c r="D51" s="82">
        <v>1</v>
      </c>
      <c r="E51" s="77" t="s">
        <v>45</v>
      </c>
      <c r="F51" s="78">
        <v>350.47</v>
      </c>
      <c r="G51" s="65" t="s">
        <v>16</v>
      </c>
      <c r="H51" s="80">
        <v>44151</v>
      </c>
      <c r="I51" s="80">
        <v>44154</v>
      </c>
      <c r="J51" s="74" t="s">
        <v>34</v>
      </c>
      <c r="K51" s="75">
        <f t="shared" si="1"/>
        <v>417.0593</v>
      </c>
    </row>
    <row r="52" spans="1:11" ht="18.75" customHeight="1">
      <c r="A52" s="65">
        <v>27</v>
      </c>
      <c r="B52" s="81" t="s">
        <v>594</v>
      </c>
      <c r="C52" s="83" t="s">
        <v>127</v>
      </c>
      <c r="D52" s="82">
        <v>24</v>
      </c>
      <c r="E52" s="77" t="s">
        <v>21</v>
      </c>
      <c r="F52" s="78">
        <v>360</v>
      </c>
      <c r="G52" s="65" t="s">
        <v>16</v>
      </c>
      <c r="H52" s="80">
        <v>44172</v>
      </c>
      <c r="I52" s="80">
        <v>44173</v>
      </c>
      <c r="J52" s="74" t="s">
        <v>34</v>
      </c>
      <c r="K52" s="75">
        <f t="shared" si="1"/>
        <v>428.4</v>
      </c>
    </row>
    <row r="53" spans="1:11" ht="18.75" customHeight="1" thickBot="1">
      <c r="A53" s="65">
        <v>28</v>
      </c>
      <c r="B53" s="81" t="s">
        <v>407</v>
      </c>
      <c r="C53" s="83" t="s">
        <v>127</v>
      </c>
      <c r="D53" s="82">
        <v>1</v>
      </c>
      <c r="E53" s="77" t="s">
        <v>45</v>
      </c>
      <c r="F53" s="78">
        <v>467.34</v>
      </c>
      <c r="G53" s="65" t="s">
        <v>16</v>
      </c>
      <c r="H53" s="80">
        <v>44174</v>
      </c>
      <c r="I53" s="80">
        <v>44176</v>
      </c>
      <c r="J53" s="74" t="s">
        <v>34</v>
      </c>
      <c r="K53" s="75">
        <f t="shared" si="1"/>
        <v>556.1346</v>
      </c>
    </row>
    <row r="54" spans="1:11" s="44" customFormat="1" ht="22.5" customHeight="1" thickBot="1">
      <c r="A54" s="103"/>
      <c r="B54" s="86" t="s">
        <v>188</v>
      </c>
      <c r="C54" s="87"/>
      <c r="D54" s="88"/>
      <c r="E54" s="88"/>
      <c r="F54" s="89">
        <f>SUM(F39:F53)</f>
        <v>9394.039999999999</v>
      </c>
      <c r="G54" s="90"/>
      <c r="H54" s="91"/>
      <c r="I54" s="92"/>
      <c r="J54" s="93"/>
      <c r="K54" s="94">
        <f t="shared" si="1"/>
        <v>11178.907599999999</v>
      </c>
    </row>
    <row r="55" spans="1:11" s="44" customFormat="1" ht="21.75" customHeight="1" thickBot="1">
      <c r="A55" s="43"/>
      <c r="B55" s="86" t="s">
        <v>517</v>
      </c>
      <c r="C55" s="87"/>
      <c r="D55" s="88"/>
      <c r="E55" s="88"/>
      <c r="F55" s="89">
        <f>F54</f>
        <v>9394.039999999999</v>
      </c>
      <c r="G55" s="90"/>
      <c r="H55" s="91"/>
      <c r="I55" s="92"/>
      <c r="J55" s="93"/>
      <c r="K55" s="94">
        <f>F55*1.19</f>
        <v>11178.907599999999</v>
      </c>
    </row>
    <row r="56" spans="1:11" ht="22.5" customHeight="1">
      <c r="A56" s="8">
        <v>29</v>
      </c>
      <c r="B56" s="104" t="s">
        <v>158</v>
      </c>
      <c r="C56" s="105" t="s">
        <v>170</v>
      </c>
      <c r="D56" s="82">
        <v>1</v>
      </c>
      <c r="E56" s="77" t="s">
        <v>45</v>
      </c>
      <c r="F56" s="71">
        <v>442</v>
      </c>
      <c r="G56" s="65" t="s">
        <v>16</v>
      </c>
      <c r="H56" s="80" t="s">
        <v>185</v>
      </c>
      <c r="I56" s="80" t="s">
        <v>186</v>
      </c>
      <c r="J56" s="74" t="s">
        <v>34</v>
      </c>
      <c r="K56" s="71">
        <f t="shared" si="1"/>
        <v>525.98</v>
      </c>
    </row>
    <row r="57" spans="1:11" ht="22.5" customHeight="1">
      <c r="A57" s="65">
        <v>30</v>
      </c>
      <c r="B57" s="106" t="s">
        <v>287</v>
      </c>
      <c r="C57" s="107" t="s">
        <v>288</v>
      </c>
      <c r="D57" s="74">
        <v>1</v>
      </c>
      <c r="E57" s="74" t="s">
        <v>45</v>
      </c>
      <c r="F57" s="108">
        <v>85100</v>
      </c>
      <c r="G57" s="65" t="s">
        <v>16</v>
      </c>
      <c r="H57" s="80">
        <v>43978</v>
      </c>
      <c r="I57" s="80">
        <v>43991</v>
      </c>
      <c r="J57" s="74" t="s">
        <v>34</v>
      </c>
      <c r="K57" s="71">
        <f t="shared" si="1"/>
        <v>101269</v>
      </c>
    </row>
    <row r="58" spans="1:11" ht="18.75" customHeight="1">
      <c r="A58" s="8">
        <v>31</v>
      </c>
      <c r="B58" s="81" t="s">
        <v>320</v>
      </c>
      <c r="C58" s="83" t="s">
        <v>321</v>
      </c>
      <c r="D58" s="82">
        <v>50</v>
      </c>
      <c r="E58" s="77" t="s">
        <v>21</v>
      </c>
      <c r="F58" s="108">
        <v>335</v>
      </c>
      <c r="G58" s="65" t="s">
        <v>16</v>
      </c>
      <c r="H58" s="80">
        <v>44004</v>
      </c>
      <c r="I58" s="80">
        <v>44004</v>
      </c>
      <c r="J58" s="74" t="s">
        <v>34</v>
      </c>
      <c r="K58" s="71">
        <f t="shared" si="1"/>
        <v>398.65</v>
      </c>
    </row>
    <row r="59" spans="1:11" ht="22.5" customHeight="1">
      <c r="A59" s="65">
        <v>32</v>
      </c>
      <c r="B59" s="106" t="s">
        <v>408</v>
      </c>
      <c r="C59" s="83" t="s">
        <v>170</v>
      </c>
      <c r="D59" s="82">
        <v>30</v>
      </c>
      <c r="E59" s="77" t="s">
        <v>21</v>
      </c>
      <c r="F59" s="78">
        <v>180</v>
      </c>
      <c r="G59" s="65" t="s">
        <v>16</v>
      </c>
      <c r="H59" s="80">
        <v>44069</v>
      </c>
      <c r="I59" s="80">
        <v>44074</v>
      </c>
      <c r="J59" s="74" t="s">
        <v>34</v>
      </c>
      <c r="K59" s="71">
        <f t="shared" si="1"/>
        <v>214.2</v>
      </c>
    </row>
    <row r="60" spans="1:11" ht="18.75" customHeight="1">
      <c r="A60" s="8">
        <v>33</v>
      </c>
      <c r="B60" s="106" t="s">
        <v>595</v>
      </c>
      <c r="C60" s="83" t="s">
        <v>257</v>
      </c>
      <c r="D60" s="82">
        <v>1</v>
      </c>
      <c r="E60" s="77" t="s">
        <v>45</v>
      </c>
      <c r="F60" s="77">
        <v>1699.73</v>
      </c>
      <c r="G60" s="65" t="s">
        <v>16</v>
      </c>
      <c r="H60" s="80">
        <v>44172</v>
      </c>
      <c r="I60" s="80">
        <v>44175</v>
      </c>
      <c r="J60" s="74" t="s">
        <v>34</v>
      </c>
      <c r="K60" s="71">
        <f t="shared" si="1"/>
        <v>2022.6787</v>
      </c>
    </row>
    <row r="61" spans="1:11" ht="18.75" customHeight="1">
      <c r="A61" s="65">
        <v>34</v>
      </c>
      <c r="B61" s="106" t="s">
        <v>596</v>
      </c>
      <c r="C61" s="109" t="s">
        <v>257</v>
      </c>
      <c r="D61" s="82">
        <v>140</v>
      </c>
      <c r="E61" s="77" t="s">
        <v>21</v>
      </c>
      <c r="F61" s="108">
        <v>2132.92</v>
      </c>
      <c r="G61" s="65" t="s">
        <v>16</v>
      </c>
      <c r="H61" s="110">
        <v>44188</v>
      </c>
      <c r="I61" s="80">
        <v>44188</v>
      </c>
      <c r="J61" s="74" t="s">
        <v>34</v>
      </c>
      <c r="K61" s="71">
        <f t="shared" si="1"/>
        <v>2538.1748</v>
      </c>
    </row>
    <row r="62" spans="1:11" ht="18.75" customHeight="1" thickBot="1">
      <c r="A62" s="8">
        <v>35</v>
      </c>
      <c r="B62" s="106" t="s">
        <v>597</v>
      </c>
      <c r="C62" s="83" t="s">
        <v>170</v>
      </c>
      <c r="D62" s="82">
        <v>389</v>
      </c>
      <c r="E62" s="77" t="s">
        <v>21</v>
      </c>
      <c r="F62" s="108">
        <v>326.76</v>
      </c>
      <c r="G62" s="65" t="s">
        <v>16</v>
      </c>
      <c r="H62" s="80">
        <v>44189</v>
      </c>
      <c r="I62" s="80">
        <v>44189</v>
      </c>
      <c r="J62" s="74" t="s">
        <v>34</v>
      </c>
      <c r="K62" s="71">
        <f t="shared" si="1"/>
        <v>388.84439999999995</v>
      </c>
    </row>
    <row r="63" spans="1:11" s="44" customFormat="1" ht="20.25" customHeight="1" thickBot="1">
      <c r="A63" s="43"/>
      <c r="B63" s="86" t="s">
        <v>189</v>
      </c>
      <c r="C63" s="87"/>
      <c r="D63" s="88"/>
      <c r="E63" s="88"/>
      <c r="F63" s="89">
        <f>SUM(F56:F62)</f>
        <v>90216.40999999999</v>
      </c>
      <c r="G63" s="90"/>
      <c r="H63" s="91"/>
      <c r="I63" s="92"/>
      <c r="J63" s="93"/>
      <c r="K63" s="94">
        <f t="shared" si="1"/>
        <v>107357.52789999999</v>
      </c>
    </row>
    <row r="64" spans="1:11" s="44" customFormat="1" ht="19.5" customHeight="1" thickBot="1">
      <c r="A64" s="43"/>
      <c r="B64" s="86" t="s">
        <v>190</v>
      </c>
      <c r="C64" s="87"/>
      <c r="D64" s="88"/>
      <c r="E64" s="88"/>
      <c r="F64" s="89">
        <f>F63</f>
        <v>90216.40999999999</v>
      </c>
      <c r="G64" s="90"/>
      <c r="H64" s="91"/>
      <c r="I64" s="92"/>
      <c r="J64" s="93"/>
      <c r="K64" s="94">
        <f>F64*1.19</f>
        <v>107357.52789999999</v>
      </c>
    </row>
    <row r="65" spans="1:11" ht="21" customHeight="1">
      <c r="A65" s="8">
        <v>36</v>
      </c>
      <c r="B65" s="68" t="s">
        <v>95</v>
      </c>
      <c r="C65" s="69" t="s">
        <v>101</v>
      </c>
      <c r="D65" s="70">
        <v>880</v>
      </c>
      <c r="E65" s="111" t="s">
        <v>102</v>
      </c>
      <c r="F65" s="71">
        <v>1479.28</v>
      </c>
      <c r="G65" s="64" t="s">
        <v>16</v>
      </c>
      <c r="H65" s="112" t="s">
        <v>103</v>
      </c>
      <c r="I65" s="112" t="s">
        <v>103</v>
      </c>
      <c r="J65" s="69" t="s">
        <v>34</v>
      </c>
      <c r="K65" s="71">
        <f t="shared" si="0"/>
        <v>1760.3431999999998</v>
      </c>
    </row>
    <row r="66" spans="1:11" ht="15.75" customHeight="1">
      <c r="A66" s="65">
        <v>37</v>
      </c>
      <c r="B66" s="68" t="s">
        <v>162</v>
      </c>
      <c r="C66" s="69" t="s">
        <v>174</v>
      </c>
      <c r="D66" s="70">
        <v>20</v>
      </c>
      <c r="E66" s="70" t="s">
        <v>102</v>
      </c>
      <c r="F66" s="71">
        <v>295.48</v>
      </c>
      <c r="G66" s="64" t="s">
        <v>16</v>
      </c>
      <c r="H66" s="113" t="s">
        <v>191</v>
      </c>
      <c r="I66" s="113" t="s">
        <v>183</v>
      </c>
      <c r="J66" s="69" t="s">
        <v>34</v>
      </c>
      <c r="K66" s="71">
        <f t="shared" si="0"/>
        <v>351.6212</v>
      </c>
    </row>
    <row r="67" spans="1:11" ht="17.25" customHeight="1">
      <c r="A67" s="8">
        <v>38</v>
      </c>
      <c r="B67" s="68" t="s">
        <v>95</v>
      </c>
      <c r="C67" s="69" t="s">
        <v>101</v>
      </c>
      <c r="D67" s="70">
        <v>1500</v>
      </c>
      <c r="E67" s="70" t="s">
        <v>102</v>
      </c>
      <c r="F67" s="75">
        <v>2475</v>
      </c>
      <c r="G67" s="64" t="s">
        <v>16</v>
      </c>
      <c r="H67" s="80" t="s">
        <v>184</v>
      </c>
      <c r="I67" s="80" t="s">
        <v>184</v>
      </c>
      <c r="J67" s="69" t="s">
        <v>34</v>
      </c>
      <c r="K67" s="75">
        <f t="shared" si="0"/>
        <v>2945.25</v>
      </c>
    </row>
    <row r="68" spans="1:11" ht="15.75" customHeight="1">
      <c r="A68" s="65">
        <v>39</v>
      </c>
      <c r="B68" s="68" t="s">
        <v>216</v>
      </c>
      <c r="C68" s="69" t="s">
        <v>174</v>
      </c>
      <c r="D68" s="70">
        <v>102</v>
      </c>
      <c r="E68" s="70" t="s">
        <v>102</v>
      </c>
      <c r="F68" s="71">
        <v>1611.6</v>
      </c>
      <c r="G68" s="64" t="s">
        <v>16</v>
      </c>
      <c r="H68" s="80" t="s">
        <v>269</v>
      </c>
      <c r="I68" s="80" t="s">
        <v>271</v>
      </c>
      <c r="J68" s="69" t="s">
        <v>34</v>
      </c>
      <c r="K68" s="71">
        <f t="shared" si="0"/>
        <v>1917.8039999999999</v>
      </c>
    </row>
    <row r="69" spans="1:11" ht="17.25" customHeight="1">
      <c r="A69" s="8">
        <v>40</v>
      </c>
      <c r="B69" s="68" t="s">
        <v>95</v>
      </c>
      <c r="C69" s="69" t="s">
        <v>101</v>
      </c>
      <c r="D69" s="70">
        <v>1160</v>
      </c>
      <c r="E69" s="70" t="s">
        <v>102</v>
      </c>
      <c r="F69" s="75">
        <v>1740</v>
      </c>
      <c r="G69" s="64" t="s">
        <v>16</v>
      </c>
      <c r="H69" s="80" t="s">
        <v>272</v>
      </c>
      <c r="I69" s="80" t="s">
        <v>272</v>
      </c>
      <c r="J69" s="69" t="s">
        <v>34</v>
      </c>
      <c r="K69" s="75">
        <f t="shared" si="0"/>
        <v>2070.6</v>
      </c>
    </row>
    <row r="70" spans="1:11" ht="17.25" customHeight="1">
      <c r="A70" s="65">
        <v>41</v>
      </c>
      <c r="B70" s="81" t="s">
        <v>409</v>
      </c>
      <c r="C70" s="114" t="s">
        <v>174</v>
      </c>
      <c r="D70" s="82">
        <v>245</v>
      </c>
      <c r="E70" s="77" t="s">
        <v>102</v>
      </c>
      <c r="F70" s="115">
        <v>3920</v>
      </c>
      <c r="G70" s="64" t="s">
        <v>16</v>
      </c>
      <c r="H70" s="80">
        <v>44050</v>
      </c>
      <c r="I70" s="80">
        <v>44071</v>
      </c>
      <c r="J70" s="69" t="s">
        <v>34</v>
      </c>
      <c r="K70" s="75">
        <f t="shared" si="0"/>
        <v>4664.8</v>
      </c>
    </row>
    <row r="71" spans="1:11" ht="15.75" customHeight="1">
      <c r="A71" s="8">
        <v>42</v>
      </c>
      <c r="B71" s="81" t="s">
        <v>162</v>
      </c>
      <c r="C71" s="114" t="s">
        <v>174</v>
      </c>
      <c r="D71" s="74">
        <v>7</v>
      </c>
      <c r="E71" s="74" t="s">
        <v>102</v>
      </c>
      <c r="F71" s="78">
        <v>94.15</v>
      </c>
      <c r="G71" s="64" t="s">
        <v>16</v>
      </c>
      <c r="H71" s="80">
        <v>44075</v>
      </c>
      <c r="I71" s="80">
        <v>44084</v>
      </c>
      <c r="J71" s="69" t="s">
        <v>34</v>
      </c>
      <c r="K71" s="75">
        <f t="shared" si="0"/>
        <v>112.0385</v>
      </c>
    </row>
    <row r="72" spans="1:11" ht="15.75" customHeight="1">
      <c r="A72" s="65">
        <v>43</v>
      </c>
      <c r="B72" s="81" t="s">
        <v>519</v>
      </c>
      <c r="C72" s="99" t="s">
        <v>174</v>
      </c>
      <c r="D72" s="82">
        <v>2</v>
      </c>
      <c r="E72" s="77" t="s">
        <v>102</v>
      </c>
      <c r="F72" s="96">
        <v>45.84</v>
      </c>
      <c r="G72" s="64" t="s">
        <v>16</v>
      </c>
      <c r="H72" s="79">
        <v>44105</v>
      </c>
      <c r="I72" s="80">
        <v>44105</v>
      </c>
      <c r="J72" s="69" t="s">
        <v>34</v>
      </c>
      <c r="K72" s="75">
        <f t="shared" si="0"/>
        <v>54.5496</v>
      </c>
    </row>
    <row r="73" spans="1:11" ht="15.75" customHeight="1">
      <c r="A73" s="8">
        <v>44</v>
      </c>
      <c r="B73" s="81" t="s">
        <v>519</v>
      </c>
      <c r="C73" s="99" t="s">
        <v>174</v>
      </c>
      <c r="D73" s="82">
        <v>1</v>
      </c>
      <c r="E73" s="77" t="s">
        <v>102</v>
      </c>
      <c r="F73" s="96">
        <v>22.92</v>
      </c>
      <c r="G73" s="64" t="s">
        <v>16</v>
      </c>
      <c r="H73" s="79">
        <v>44106</v>
      </c>
      <c r="I73" s="80">
        <v>44106</v>
      </c>
      <c r="J73" s="69" t="s">
        <v>34</v>
      </c>
      <c r="K73" s="75">
        <f t="shared" si="0"/>
        <v>27.2748</v>
      </c>
    </row>
    <row r="74" spans="1:11" ht="17.25" customHeight="1">
      <c r="A74" s="65">
        <v>45</v>
      </c>
      <c r="B74" s="81" t="s">
        <v>520</v>
      </c>
      <c r="C74" s="114" t="s">
        <v>174</v>
      </c>
      <c r="D74" s="82">
        <v>20</v>
      </c>
      <c r="E74" s="77" t="s">
        <v>102</v>
      </c>
      <c r="F74" s="78">
        <v>399</v>
      </c>
      <c r="G74" s="64" t="s">
        <v>16</v>
      </c>
      <c r="H74" s="80">
        <v>44144</v>
      </c>
      <c r="I74" s="80">
        <v>44151</v>
      </c>
      <c r="J74" s="69" t="s">
        <v>34</v>
      </c>
      <c r="K74" s="75">
        <f t="shared" si="0"/>
        <v>474.81</v>
      </c>
    </row>
    <row r="75" spans="1:11" ht="15.75" customHeight="1" thickBot="1">
      <c r="A75" s="8">
        <v>46</v>
      </c>
      <c r="B75" s="81" t="s">
        <v>598</v>
      </c>
      <c r="C75" s="99" t="s">
        <v>174</v>
      </c>
      <c r="D75" s="82">
        <v>30</v>
      </c>
      <c r="E75" s="77" t="s">
        <v>102</v>
      </c>
      <c r="F75" s="96">
        <v>315</v>
      </c>
      <c r="G75" s="64" t="s">
        <v>16</v>
      </c>
      <c r="H75" s="80">
        <v>44172</v>
      </c>
      <c r="I75" s="80">
        <v>44176</v>
      </c>
      <c r="J75" s="69" t="s">
        <v>34</v>
      </c>
      <c r="K75" s="75">
        <f t="shared" si="0"/>
        <v>374.84999999999997</v>
      </c>
    </row>
    <row r="76" spans="1:11" s="44" customFormat="1" ht="18.75" customHeight="1" thickBot="1">
      <c r="A76" s="43"/>
      <c r="B76" s="86" t="s">
        <v>106</v>
      </c>
      <c r="C76" s="87"/>
      <c r="D76" s="88"/>
      <c r="E76" s="88"/>
      <c r="F76" s="89">
        <f>SUM(F65:F75)</f>
        <v>12398.27</v>
      </c>
      <c r="G76" s="90"/>
      <c r="H76" s="91"/>
      <c r="I76" s="92"/>
      <c r="J76" s="93"/>
      <c r="K76" s="94">
        <f t="shared" si="0"/>
        <v>14753.9413</v>
      </c>
    </row>
    <row r="77" spans="1:11" s="44" customFormat="1" ht="19.5" customHeight="1" thickBot="1">
      <c r="A77" s="43"/>
      <c r="B77" s="86" t="s">
        <v>521</v>
      </c>
      <c r="C77" s="87"/>
      <c r="D77" s="88"/>
      <c r="E77" s="88"/>
      <c r="F77" s="89">
        <f>F76</f>
        <v>12398.27</v>
      </c>
      <c r="G77" s="90"/>
      <c r="H77" s="91"/>
      <c r="I77" s="92"/>
      <c r="J77" s="93"/>
      <c r="K77" s="94">
        <f>F77*1.19</f>
        <v>14753.9413</v>
      </c>
    </row>
    <row r="78" spans="1:11" ht="18" customHeight="1">
      <c r="A78" s="65">
        <v>47</v>
      </c>
      <c r="B78" s="68" t="s">
        <v>57</v>
      </c>
      <c r="C78" s="69" t="s">
        <v>63</v>
      </c>
      <c r="D78" s="70">
        <v>6</v>
      </c>
      <c r="E78" s="111" t="s">
        <v>21</v>
      </c>
      <c r="F78" s="71">
        <v>2251.98</v>
      </c>
      <c r="G78" s="64" t="s">
        <v>16</v>
      </c>
      <c r="H78" s="116" t="s">
        <v>64</v>
      </c>
      <c r="I78" s="116" t="s">
        <v>64</v>
      </c>
      <c r="J78" s="69" t="s">
        <v>34</v>
      </c>
      <c r="K78" s="71">
        <f aca="true" t="shared" si="2" ref="K78:K91">F78*1.19</f>
        <v>2679.8561999999997</v>
      </c>
    </row>
    <row r="79" spans="1:11" ht="18" customHeight="1">
      <c r="A79" s="64">
        <v>48</v>
      </c>
      <c r="B79" s="68" t="s">
        <v>58</v>
      </c>
      <c r="C79" s="69" t="s">
        <v>29</v>
      </c>
      <c r="D79" s="70">
        <v>1</v>
      </c>
      <c r="E79" s="111" t="s">
        <v>21</v>
      </c>
      <c r="F79" s="75">
        <v>42.91</v>
      </c>
      <c r="G79" s="65" t="s">
        <v>16</v>
      </c>
      <c r="H79" s="116" t="s">
        <v>64</v>
      </c>
      <c r="I79" s="116" t="s">
        <v>64</v>
      </c>
      <c r="J79" s="69" t="s">
        <v>34</v>
      </c>
      <c r="K79" s="75">
        <f t="shared" si="2"/>
        <v>51.06289999999999</v>
      </c>
    </row>
    <row r="80" spans="1:11" ht="18" customHeight="1">
      <c r="A80" s="65">
        <v>49</v>
      </c>
      <c r="B80" s="68" t="s">
        <v>59</v>
      </c>
      <c r="C80" s="69" t="s">
        <v>63</v>
      </c>
      <c r="D80" s="70">
        <v>2</v>
      </c>
      <c r="E80" s="111" t="s">
        <v>21</v>
      </c>
      <c r="F80" s="75">
        <v>892</v>
      </c>
      <c r="G80" s="65" t="s">
        <v>16</v>
      </c>
      <c r="H80" s="116" t="s">
        <v>65</v>
      </c>
      <c r="I80" s="116" t="s">
        <v>65</v>
      </c>
      <c r="J80" s="69" t="s">
        <v>34</v>
      </c>
      <c r="K80" s="75">
        <f t="shared" si="2"/>
        <v>1061.48</v>
      </c>
    </row>
    <row r="81" spans="1:11" ht="18" customHeight="1">
      <c r="A81" s="64">
        <v>50</v>
      </c>
      <c r="B81" s="68" t="s">
        <v>60</v>
      </c>
      <c r="C81" s="69" t="s">
        <v>63</v>
      </c>
      <c r="D81" s="70">
        <v>2</v>
      </c>
      <c r="E81" s="111" t="s">
        <v>21</v>
      </c>
      <c r="F81" s="75">
        <v>2198</v>
      </c>
      <c r="G81" s="65" t="s">
        <v>16</v>
      </c>
      <c r="H81" s="116" t="s">
        <v>65</v>
      </c>
      <c r="I81" s="116" t="s">
        <v>65</v>
      </c>
      <c r="J81" s="69" t="s">
        <v>34</v>
      </c>
      <c r="K81" s="75">
        <f t="shared" si="2"/>
        <v>2615.62</v>
      </c>
    </row>
    <row r="82" spans="1:11" ht="18" customHeight="1">
      <c r="A82" s="65">
        <v>51</v>
      </c>
      <c r="B82" s="68" t="s">
        <v>61</v>
      </c>
      <c r="C82" s="69" t="s">
        <v>22</v>
      </c>
      <c r="D82" s="70">
        <v>2</v>
      </c>
      <c r="E82" s="111" t="s">
        <v>21</v>
      </c>
      <c r="F82" s="75">
        <v>1329.7</v>
      </c>
      <c r="G82" s="65" t="s">
        <v>16</v>
      </c>
      <c r="H82" s="116" t="s">
        <v>65</v>
      </c>
      <c r="I82" s="116" t="s">
        <v>65</v>
      </c>
      <c r="J82" s="69" t="s">
        <v>34</v>
      </c>
      <c r="K82" s="75">
        <f t="shared" si="2"/>
        <v>1582.343</v>
      </c>
    </row>
    <row r="83" spans="1:11" ht="18" customHeight="1">
      <c r="A83" s="64">
        <v>52</v>
      </c>
      <c r="B83" s="68" t="s">
        <v>62</v>
      </c>
      <c r="C83" s="69" t="s">
        <v>22</v>
      </c>
      <c r="D83" s="70">
        <v>1</v>
      </c>
      <c r="E83" s="111" t="s">
        <v>21</v>
      </c>
      <c r="F83" s="75">
        <v>445.34</v>
      </c>
      <c r="G83" s="65" t="s">
        <v>16</v>
      </c>
      <c r="H83" s="116" t="s">
        <v>65</v>
      </c>
      <c r="I83" s="116" t="s">
        <v>65</v>
      </c>
      <c r="J83" s="69" t="s">
        <v>34</v>
      </c>
      <c r="K83" s="75">
        <f t="shared" si="2"/>
        <v>529.9545999999999</v>
      </c>
    </row>
    <row r="84" spans="1:11" ht="34.5" customHeight="1">
      <c r="A84" s="65">
        <v>53</v>
      </c>
      <c r="B84" s="68" t="s">
        <v>283</v>
      </c>
      <c r="C84" s="69" t="s">
        <v>29</v>
      </c>
      <c r="D84" s="70">
        <v>1</v>
      </c>
      <c r="E84" s="111" t="s">
        <v>45</v>
      </c>
      <c r="F84" s="75">
        <v>59</v>
      </c>
      <c r="G84" s="65" t="s">
        <v>16</v>
      </c>
      <c r="H84" s="116" t="s">
        <v>104</v>
      </c>
      <c r="I84" s="116" t="s">
        <v>105</v>
      </c>
      <c r="J84" s="69" t="s">
        <v>34</v>
      </c>
      <c r="K84" s="75">
        <f t="shared" si="2"/>
        <v>70.21</v>
      </c>
    </row>
    <row r="85" spans="1:11" ht="17.25" customHeight="1">
      <c r="A85" s="64">
        <v>54</v>
      </c>
      <c r="B85" s="68" t="s">
        <v>99</v>
      </c>
      <c r="C85" s="69" t="s">
        <v>29</v>
      </c>
      <c r="D85" s="70">
        <v>1</v>
      </c>
      <c r="E85" s="111" t="s">
        <v>21</v>
      </c>
      <c r="F85" s="75">
        <v>146</v>
      </c>
      <c r="G85" s="65" t="s">
        <v>16</v>
      </c>
      <c r="H85" s="116" t="s">
        <v>104</v>
      </c>
      <c r="I85" s="116" t="s">
        <v>105</v>
      </c>
      <c r="J85" s="69" t="s">
        <v>34</v>
      </c>
      <c r="K85" s="75">
        <f t="shared" si="2"/>
        <v>173.73999999999998</v>
      </c>
    </row>
    <row r="86" spans="1:11" ht="43.5" customHeight="1">
      <c r="A86" s="65">
        <v>55</v>
      </c>
      <c r="B86" s="68" t="s">
        <v>113</v>
      </c>
      <c r="C86" s="69" t="s">
        <v>29</v>
      </c>
      <c r="D86" s="70">
        <v>1</v>
      </c>
      <c r="E86" s="70" t="s">
        <v>45</v>
      </c>
      <c r="F86" s="75">
        <v>397</v>
      </c>
      <c r="G86" s="65" t="s">
        <v>16</v>
      </c>
      <c r="H86" s="113" t="s">
        <v>132</v>
      </c>
      <c r="I86" s="80" t="s">
        <v>137</v>
      </c>
      <c r="J86" s="74" t="s">
        <v>34</v>
      </c>
      <c r="K86" s="75">
        <f t="shared" si="2"/>
        <v>472.43</v>
      </c>
    </row>
    <row r="87" spans="1:11" ht="18" customHeight="1">
      <c r="A87" s="64">
        <v>56</v>
      </c>
      <c r="B87" s="68" t="s">
        <v>114</v>
      </c>
      <c r="C87" s="69" t="s">
        <v>29</v>
      </c>
      <c r="D87" s="70">
        <v>1</v>
      </c>
      <c r="E87" s="70" t="s">
        <v>45</v>
      </c>
      <c r="F87" s="75">
        <v>144</v>
      </c>
      <c r="G87" s="65" t="s">
        <v>16</v>
      </c>
      <c r="H87" s="113" t="s">
        <v>132</v>
      </c>
      <c r="I87" s="80" t="s">
        <v>137</v>
      </c>
      <c r="J87" s="74" t="s">
        <v>34</v>
      </c>
      <c r="K87" s="75">
        <f t="shared" si="2"/>
        <v>171.35999999999999</v>
      </c>
    </row>
    <row r="88" spans="1:11" ht="18" customHeight="1">
      <c r="A88" s="65">
        <v>57</v>
      </c>
      <c r="B88" s="68" t="s">
        <v>117</v>
      </c>
      <c r="C88" s="69" t="s">
        <v>29</v>
      </c>
      <c r="D88" s="70">
        <v>1</v>
      </c>
      <c r="E88" s="70" t="s">
        <v>21</v>
      </c>
      <c r="F88" s="75">
        <v>247.89</v>
      </c>
      <c r="G88" s="65" t="s">
        <v>16</v>
      </c>
      <c r="H88" s="72" t="s">
        <v>134</v>
      </c>
      <c r="I88" s="113" t="s">
        <v>134</v>
      </c>
      <c r="J88" s="73" t="s">
        <v>34</v>
      </c>
      <c r="K88" s="75">
        <f>F88*1.19</f>
        <v>294.98909999999995</v>
      </c>
    </row>
    <row r="89" spans="1:11" ht="18" customHeight="1">
      <c r="A89" s="64">
        <v>58</v>
      </c>
      <c r="B89" s="68" t="s">
        <v>116</v>
      </c>
      <c r="C89" s="69" t="s">
        <v>29</v>
      </c>
      <c r="D89" s="70">
        <v>1</v>
      </c>
      <c r="E89" s="70" t="s">
        <v>45</v>
      </c>
      <c r="F89" s="75">
        <v>346.22</v>
      </c>
      <c r="G89" s="65" t="s">
        <v>16</v>
      </c>
      <c r="H89" s="76" t="s">
        <v>135</v>
      </c>
      <c r="I89" s="76" t="s">
        <v>138</v>
      </c>
      <c r="J89" s="74" t="s">
        <v>34</v>
      </c>
      <c r="K89" s="75">
        <f>F89*1.19</f>
        <v>412.0018</v>
      </c>
    </row>
    <row r="90" spans="1:11" ht="18" customHeight="1">
      <c r="A90" s="65">
        <v>59</v>
      </c>
      <c r="B90" s="68" t="s">
        <v>166</v>
      </c>
      <c r="C90" s="69" t="s">
        <v>29</v>
      </c>
      <c r="D90" s="70">
        <v>1</v>
      </c>
      <c r="E90" s="70" t="s">
        <v>45</v>
      </c>
      <c r="F90" s="75">
        <v>2251.54</v>
      </c>
      <c r="G90" s="65" t="s">
        <v>16</v>
      </c>
      <c r="H90" s="117" t="s">
        <v>184</v>
      </c>
      <c r="I90" s="76" t="s">
        <v>183</v>
      </c>
      <c r="J90" s="73" t="s">
        <v>34</v>
      </c>
      <c r="K90" s="75">
        <f t="shared" si="2"/>
        <v>2679.3325999999997</v>
      </c>
    </row>
    <row r="91" spans="1:11" ht="18" customHeight="1">
      <c r="A91" s="64">
        <v>60</v>
      </c>
      <c r="B91" s="68" t="s">
        <v>167</v>
      </c>
      <c r="C91" s="69" t="s">
        <v>177</v>
      </c>
      <c r="D91" s="70">
        <v>1</v>
      </c>
      <c r="E91" s="70" t="s">
        <v>21</v>
      </c>
      <c r="F91" s="75">
        <v>189.08</v>
      </c>
      <c r="G91" s="65" t="s">
        <v>16</v>
      </c>
      <c r="H91" s="117" t="s">
        <v>185</v>
      </c>
      <c r="I91" s="117" t="s">
        <v>185</v>
      </c>
      <c r="J91" s="74" t="s">
        <v>34</v>
      </c>
      <c r="K91" s="75">
        <f t="shared" si="2"/>
        <v>225.0052</v>
      </c>
    </row>
    <row r="92" spans="1:11" ht="29.25" customHeight="1">
      <c r="A92" s="65">
        <v>61</v>
      </c>
      <c r="B92" s="68" t="s">
        <v>213</v>
      </c>
      <c r="C92" s="69" t="s">
        <v>63</v>
      </c>
      <c r="D92" s="70">
        <v>1</v>
      </c>
      <c r="E92" s="70" t="s">
        <v>45</v>
      </c>
      <c r="F92" s="75">
        <v>4778.24</v>
      </c>
      <c r="G92" s="65" t="s">
        <v>16</v>
      </c>
      <c r="H92" s="117" t="s">
        <v>269</v>
      </c>
      <c r="I92" s="117" t="s">
        <v>271</v>
      </c>
      <c r="J92" s="74" t="s">
        <v>34</v>
      </c>
      <c r="K92" s="75">
        <f>F92*1.19</f>
        <v>5686.1056</v>
      </c>
    </row>
    <row r="93" spans="1:11" ht="29.25" customHeight="1">
      <c r="A93" s="64">
        <v>62</v>
      </c>
      <c r="B93" s="68" t="s">
        <v>214</v>
      </c>
      <c r="C93" s="69" t="s">
        <v>63</v>
      </c>
      <c r="D93" s="70">
        <v>1</v>
      </c>
      <c r="E93" s="70" t="s">
        <v>45</v>
      </c>
      <c r="F93" s="75">
        <v>5879.04</v>
      </c>
      <c r="G93" s="65" t="s">
        <v>16</v>
      </c>
      <c r="H93" s="117" t="s">
        <v>269</v>
      </c>
      <c r="I93" s="117" t="s">
        <v>271</v>
      </c>
      <c r="J93" s="73" t="s">
        <v>34</v>
      </c>
      <c r="K93" s="75">
        <f aca="true" t="shared" si="3" ref="K93:K100">F93*1.19</f>
        <v>6996.0576</v>
      </c>
    </row>
    <row r="94" spans="1:11" ht="19.5" customHeight="1">
      <c r="A94" s="65">
        <v>63</v>
      </c>
      <c r="B94" s="68" t="s">
        <v>215</v>
      </c>
      <c r="C94" s="69" t="s">
        <v>29</v>
      </c>
      <c r="D94" s="70">
        <v>1</v>
      </c>
      <c r="E94" s="70" t="s">
        <v>45</v>
      </c>
      <c r="F94" s="75">
        <v>2532</v>
      </c>
      <c r="G94" s="65" t="s">
        <v>16</v>
      </c>
      <c r="H94" s="117" t="s">
        <v>269</v>
      </c>
      <c r="I94" s="117" t="s">
        <v>271</v>
      </c>
      <c r="J94" s="74" t="s">
        <v>34</v>
      </c>
      <c r="K94" s="75">
        <f t="shared" si="3"/>
        <v>3013.08</v>
      </c>
    </row>
    <row r="95" spans="1:11" ht="16.5" customHeight="1">
      <c r="A95" s="64">
        <v>64</v>
      </c>
      <c r="B95" s="68" t="s">
        <v>219</v>
      </c>
      <c r="C95" s="69" t="s">
        <v>29</v>
      </c>
      <c r="D95" s="70">
        <v>1</v>
      </c>
      <c r="E95" s="70" t="s">
        <v>45</v>
      </c>
      <c r="F95" s="75">
        <v>283</v>
      </c>
      <c r="G95" s="65" t="s">
        <v>16</v>
      </c>
      <c r="H95" s="117" t="s">
        <v>270</v>
      </c>
      <c r="I95" s="117" t="s">
        <v>272</v>
      </c>
      <c r="J95" s="74" t="s">
        <v>34</v>
      </c>
      <c r="K95" s="75">
        <f aca="true" t="shared" si="4" ref="K95:K156">F95*1.19</f>
        <v>336.77</v>
      </c>
    </row>
    <row r="96" spans="1:11" ht="18" customHeight="1">
      <c r="A96" s="65">
        <v>65</v>
      </c>
      <c r="B96" s="68" t="s">
        <v>238</v>
      </c>
      <c r="C96" s="69" t="s">
        <v>29</v>
      </c>
      <c r="D96" s="70">
        <v>1</v>
      </c>
      <c r="E96" s="70" t="s">
        <v>21</v>
      </c>
      <c r="F96" s="75">
        <v>60.51</v>
      </c>
      <c r="G96" s="65" t="s">
        <v>16</v>
      </c>
      <c r="H96" s="117" t="s">
        <v>272</v>
      </c>
      <c r="I96" s="117" t="s">
        <v>272</v>
      </c>
      <c r="J96" s="73" t="s">
        <v>34</v>
      </c>
      <c r="K96" s="75">
        <f t="shared" si="3"/>
        <v>72.00689999999999</v>
      </c>
    </row>
    <row r="97" spans="1:11" ht="16.5" customHeight="1">
      <c r="A97" s="64">
        <v>66</v>
      </c>
      <c r="B97" s="68" t="s">
        <v>239</v>
      </c>
      <c r="C97" s="69" t="s">
        <v>29</v>
      </c>
      <c r="D97" s="70">
        <v>1</v>
      </c>
      <c r="E97" s="70" t="s">
        <v>21</v>
      </c>
      <c r="F97" s="75">
        <v>111.63</v>
      </c>
      <c r="G97" s="65" t="s">
        <v>16</v>
      </c>
      <c r="H97" s="117" t="s">
        <v>272</v>
      </c>
      <c r="I97" s="117" t="s">
        <v>272</v>
      </c>
      <c r="J97" s="74" t="s">
        <v>34</v>
      </c>
      <c r="K97" s="75">
        <f t="shared" si="4"/>
        <v>132.8397</v>
      </c>
    </row>
    <row r="98" spans="1:11" ht="18" customHeight="1">
      <c r="A98" s="65">
        <v>67</v>
      </c>
      <c r="B98" s="68" t="s">
        <v>240</v>
      </c>
      <c r="C98" s="69" t="s">
        <v>29</v>
      </c>
      <c r="D98" s="70">
        <v>1</v>
      </c>
      <c r="E98" s="70" t="s">
        <v>21</v>
      </c>
      <c r="F98" s="75">
        <v>162.14</v>
      </c>
      <c r="G98" s="65" t="s">
        <v>16</v>
      </c>
      <c r="H98" s="117" t="s">
        <v>272</v>
      </c>
      <c r="I98" s="117" t="s">
        <v>272</v>
      </c>
      <c r="J98" s="74" t="s">
        <v>34</v>
      </c>
      <c r="K98" s="75">
        <f t="shared" si="3"/>
        <v>192.94659999999996</v>
      </c>
    </row>
    <row r="99" spans="1:11" ht="19.5" customHeight="1">
      <c r="A99" s="64">
        <v>68</v>
      </c>
      <c r="B99" s="68" t="s">
        <v>242</v>
      </c>
      <c r="C99" s="69" t="s">
        <v>29</v>
      </c>
      <c r="D99" s="70">
        <v>1</v>
      </c>
      <c r="E99" s="70" t="s">
        <v>45</v>
      </c>
      <c r="F99" s="75">
        <v>6000</v>
      </c>
      <c r="G99" s="65" t="s">
        <v>16</v>
      </c>
      <c r="H99" s="117" t="s">
        <v>272</v>
      </c>
      <c r="I99" s="117" t="s">
        <v>272</v>
      </c>
      <c r="J99" s="73" t="s">
        <v>34</v>
      </c>
      <c r="K99" s="75">
        <f t="shared" si="4"/>
        <v>7140</v>
      </c>
    </row>
    <row r="100" spans="1:11" ht="19.5" customHeight="1">
      <c r="A100" s="65">
        <v>69</v>
      </c>
      <c r="B100" s="68" t="s">
        <v>244</v>
      </c>
      <c r="C100" s="69" t="s">
        <v>63</v>
      </c>
      <c r="D100" s="70">
        <v>1</v>
      </c>
      <c r="E100" s="70" t="s">
        <v>45</v>
      </c>
      <c r="F100" s="75">
        <v>1325.95</v>
      </c>
      <c r="G100" s="65" t="s">
        <v>16</v>
      </c>
      <c r="H100" s="117" t="s">
        <v>269</v>
      </c>
      <c r="I100" s="117" t="s">
        <v>272</v>
      </c>
      <c r="J100" s="74" t="s">
        <v>34</v>
      </c>
      <c r="K100" s="75">
        <f t="shared" si="3"/>
        <v>1577.8805</v>
      </c>
    </row>
    <row r="101" spans="1:11" ht="18.75" customHeight="1">
      <c r="A101" s="64">
        <v>70</v>
      </c>
      <c r="B101" s="68" t="s">
        <v>250</v>
      </c>
      <c r="C101" s="69" t="s">
        <v>29</v>
      </c>
      <c r="D101" s="70">
        <v>1</v>
      </c>
      <c r="E101" s="70" t="s">
        <v>45</v>
      </c>
      <c r="F101" s="75">
        <v>525.2</v>
      </c>
      <c r="G101" s="65" t="s">
        <v>16</v>
      </c>
      <c r="H101" s="117" t="s">
        <v>274</v>
      </c>
      <c r="I101" s="117" t="s">
        <v>276</v>
      </c>
      <c r="J101" s="74" t="s">
        <v>34</v>
      </c>
      <c r="K101" s="75">
        <f t="shared" si="4"/>
        <v>624.988</v>
      </c>
    </row>
    <row r="102" spans="1:11" ht="18.75" customHeight="1">
      <c r="A102" s="65">
        <v>71</v>
      </c>
      <c r="B102" s="118" t="s">
        <v>296</v>
      </c>
      <c r="C102" s="73" t="s">
        <v>177</v>
      </c>
      <c r="D102" s="70">
        <v>1</v>
      </c>
      <c r="E102" s="111" t="s">
        <v>21</v>
      </c>
      <c r="F102" s="119">
        <v>116.15</v>
      </c>
      <c r="G102" s="65" t="s">
        <v>16</v>
      </c>
      <c r="H102" s="117">
        <v>43985</v>
      </c>
      <c r="I102" s="120" t="s">
        <v>297</v>
      </c>
      <c r="J102" s="74" t="s">
        <v>34</v>
      </c>
      <c r="K102" s="75">
        <f t="shared" si="4"/>
        <v>138.2185</v>
      </c>
    </row>
    <row r="103" spans="1:11" ht="18.75" customHeight="1">
      <c r="A103" s="64">
        <v>72</v>
      </c>
      <c r="B103" s="121" t="s">
        <v>294</v>
      </c>
      <c r="C103" s="99" t="s">
        <v>22</v>
      </c>
      <c r="D103" s="74">
        <v>1</v>
      </c>
      <c r="E103" s="77" t="s">
        <v>45</v>
      </c>
      <c r="F103" s="108">
        <v>678</v>
      </c>
      <c r="G103" s="65" t="s">
        <v>16</v>
      </c>
      <c r="H103" s="117">
        <v>43980</v>
      </c>
      <c r="I103" s="120" t="s">
        <v>292</v>
      </c>
      <c r="J103" s="74" t="s">
        <v>34</v>
      </c>
      <c r="K103" s="75">
        <f t="shared" si="4"/>
        <v>806.8199999999999</v>
      </c>
    </row>
    <row r="104" spans="1:11" ht="18.75" customHeight="1">
      <c r="A104" s="65">
        <v>73</v>
      </c>
      <c r="B104" s="100" t="s">
        <v>293</v>
      </c>
      <c r="C104" s="114" t="s">
        <v>29</v>
      </c>
      <c r="D104" s="74">
        <v>1</v>
      </c>
      <c r="E104" s="77" t="s">
        <v>21</v>
      </c>
      <c r="F104" s="108">
        <v>1606</v>
      </c>
      <c r="G104" s="65" t="s">
        <v>16</v>
      </c>
      <c r="H104" s="117">
        <v>43978</v>
      </c>
      <c r="I104" s="120" t="s">
        <v>292</v>
      </c>
      <c r="J104" s="74" t="s">
        <v>34</v>
      </c>
      <c r="K104" s="75">
        <f t="shared" si="4"/>
        <v>1911.1399999999999</v>
      </c>
    </row>
    <row r="105" spans="1:11" ht="18.75" customHeight="1">
      <c r="A105" s="64">
        <v>74</v>
      </c>
      <c r="B105" s="81" t="s">
        <v>295</v>
      </c>
      <c r="C105" s="83" t="s">
        <v>29</v>
      </c>
      <c r="D105" s="74">
        <v>1</v>
      </c>
      <c r="E105" s="74" t="s">
        <v>21</v>
      </c>
      <c r="F105" s="108">
        <v>138</v>
      </c>
      <c r="G105" s="65" t="s">
        <v>16</v>
      </c>
      <c r="H105" s="117">
        <v>43985</v>
      </c>
      <c r="I105" s="120" t="s">
        <v>289</v>
      </c>
      <c r="J105" s="74" t="s">
        <v>34</v>
      </c>
      <c r="K105" s="75">
        <f t="shared" si="4"/>
        <v>164.22</v>
      </c>
    </row>
    <row r="106" spans="1:11" ht="18.75" customHeight="1">
      <c r="A106" s="65">
        <v>75</v>
      </c>
      <c r="B106" s="81" t="s">
        <v>306</v>
      </c>
      <c r="C106" s="99" t="s">
        <v>29</v>
      </c>
      <c r="D106" s="74">
        <v>1</v>
      </c>
      <c r="E106" s="74" t="s">
        <v>45</v>
      </c>
      <c r="F106" s="108">
        <v>128.19</v>
      </c>
      <c r="G106" s="65" t="s">
        <v>16</v>
      </c>
      <c r="H106" s="117">
        <v>43994</v>
      </c>
      <c r="I106" s="120" t="s">
        <v>307</v>
      </c>
      <c r="J106" s="74" t="s">
        <v>34</v>
      </c>
      <c r="K106" s="75">
        <f t="shared" si="4"/>
        <v>152.5461</v>
      </c>
    </row>
    <row r="107" spans="1:11" ht="18.75" customHeight="1">
      <c r="A107" s="64">
        <v>76</v>
      </c>
      <c r="B107" s="100" t="s">
        <v>308</v>
      </c>
      <c r="C107" s="99" t="s">
        <v>29</v>
      </c>
      <c r="D107" s="82">
        <v>1</v>
      </c>
      <c r="E107" s="77" t="s">
        <v>45</v>
      </c>
      <c r="F107" s="108">
        <v>187.2</v>
      </c>
      <c r="G107" s="65" t="s">
        <v>16</v>
      </c>
      <c r="H107" s="117">
        <v>43994</v>
      </c>
      <c r="I107" s="120" t="s">
        <v>301</v>
      </c>
      <c r="J107" s="74" t="s">
        <v>34</v>
      </c>
      <c r="K107" s="75">
        <f t="shared" si="4"/>
        <v>222.76799999999997</v>
      </c>
    </row>
    <row r="108" spans="1:11" ht="18.75" customHeight="1">
      <c r="A108" s="65">
        <v>77</v>
      </c>
      <c r="B108" s="81" t="s">
        <v>309</v>
      </c>
      <c r="C108" s="99" t="s">
        <v>29</v>
      </c>
      <c r="D108" s="74">
        <v>1</v>
      </c>
      <c r="E108" s="74" t="s">
        <v>45</v>
      </c>
      <c r="F108" s="108">
        <v>324.79</v>
      </c>
      <c r="G108" s="65" t="s">
        <v>16</v>
      </c>
      <c r="H108" s="117">
        <v>43999</v>
      </c>
      <c r="I108" s="120" t="s">
        <v>311</v>
      </c>
      <c r="J108" s="74" t="s">
        <v>34</v>
      </c>
      <c r="K108" s="75">
        <f t="shared" si="4"/>
        <v>386.50010000000003</v>
      </c>
    </row>
    <row r="109" spans="1:11" ht="18.75" customHeight="1">
      <c r="A109" s="64">
        <v>78</v>
      </c>
      <c r="B109" s="106" t="s">
        <v>313</v>
      </c>
      <c r="C109" s="99" t="s">
        <v>314</v>
      </c>
      <c r="D109" s="74">
        <v>1</v>
      </c>
      <c r="E109" s="74" t="s">
        <v>45</v>
      </c>
      <c r="F109" s="108">
        <v>242</v>
      </c>
      <c r="G109" s="65" t="s">
        <v>16</v>
      </c>
      <c r="H109" s="117">
        <v>44000</v>
      </c>
      <c r="I109" s="120" t="s">
        <v>315</v>
      </c>
      <c r="J109" s="74" t="s">
        <v>34</v>
      </c>
      <c r="K109" s="75">
        <f t="shared" si="4"/>
        <v>287.97999999999996</v>
      </c>
    </row>
    <row r="110" spans="1:11" ht="18.75" customHeight="1">
      <c r="A110" s="65">
        <v>79</v>
      </c>
      <c r="B110" s="81" t="s">
        <v>334</v>
      </c>
      <c r="C110" s="122" t="s">
        <v>29</v>
      </c>
      <c r="D110" s="74">
        <v>1</v>
      </c>
      <c r="E110" s="74" t="s">
        <v>33</v>
      </c>
      <c r="F110" s="108">
        <v>610.92</v>
      </c>
      <c r="G110" s="65" t="s">
        <v>16</v>
      </c>
      <c r="H110" s="117">
        <v>44008</v>
      </c>
      <c r="I110" s="120" t="s">
        <v>275</v>
      </c>
      <c r="J110" s="74" t="s">
        <v>34</v>
      </c>
      <c r="K110" s="75">
        <f t="shared" si="4"/>
        <v>726.9947999999999</v>
      </c>
    </row>
    <row r="111" spans="1:11" ht="19.5" customHeight="1">
      <c r="A111" s="64">
        <v>80</v>
      </c>
      <c r="B111" s="123" t="s">
        <v>312</v>
      </c>
      <c r="C111" s="99" t="s">
        <v>63</v>
      </c>
      <c r="D111" s="73">
        <v>8</v>
      </c>
      <c r="E111" s="73" t="s">
        <v>21</v>
      </c>
      <c r="F111" s="108">
        <v>3216</v>
      </c>
      <c r="G111" s="65" t="s">
        <v>16</v>
      </c>
      <c r="H111" s="117">
        <v>44000</v>
      </c>
      <c r="I111" s="120" t="s">
        <v>333</v>
      </c>
      <c r="J111" s="74" t="s">
        <v>34</v>
      </c>
      <c r="K111" s="75">
        <f t="shared" si="4"/>
        <v>3827.04</v>
      </c>
    </row>
    <row r="112" spans="1:11" ht="33" customHeight="1">
      <c r="A112" s="65">
        <v>81</v>
      </c>
      <c r="B112" s="81" t="s">
        <v>326</v>
      </c>
      <c r="C112" s="122" t="s">
        <v>29</v>
      </c>
      <c r="D112" s="74">
        <v>1</v>
      </c>
      <c r="E112" s="74" t="s">
        <v>33</v>
      </c>
      <c r="F112" s="108">
        <v>610.92</v>
      </c>
      <c r="G112" s="65" t="s">
        <v>16</v>
      </c>
      <c r="H112" s="97" t="s">
        <v>275</v>
      </c>
      <c r="I112" s="80">
        <v>44008</v>
      </c>
      <c r="J112" s="74" t="s">
        <v>34</v>
      </c>
      <c r="K112" s="75">
        <f t="shared" si="4"/>
        <v>726.9947999999999</v>
      </c>
    </row>
    <row r="113" spans="1:11" ht="19.5" customHeight="1">
      <c r="A113" s="64">
        <v>82</v>
      </c>
      <c r="B113" s="81" t="s">
        <v>412</v>
      </c>
      <c r="C113" s="74" t="s">
        <v>29</v>
      </c>
      <c r="D113" s="82">
        <v>1</v>
      </c>
      <c r="E113" s="74" t="s">
        <v>21</v>
      </c>
      <c r="F113" s="124">
        <v>1598</v>
      </c>
      <c r="G113" s="16" t="s">
        <v>16</v>
      </c>
      <c r="H113" s="80">
        <v>44011</v>
      </c>
      <c r="I113" s="80">
        <v>44015</v>
      </c>
      <c r="J113" s="74" t="s">
        <v>34</v>
      </c>
      <c r="K113" s="75">
        <f t="shared" si="4"/>
        <v>1901.62</v>
      </c>
    </row>
    <row r="114" spans="1:11" ht="19.5" customHeight="1">
      <c r="A114" s="65">
        <v>83</v>
      </c>
      <c r="B114" s="81" t="s">
        <v>413</v>
      </c>
      <c r="C114" s="74" t="s">
        <v>29</v>
      </c>
      <c r="D114" s="82">
        <v>1</v>
      </c>
      <c r="E114" s="74" t="s">
        <v>45</v>
      </c>
      <c r="F114" s="124">
        <v>277</v>
      </c>
      <c r="G114" s="16" t="s">
        <v>16</v>
      </c>
      <c r="H114" s="80">
        <v>44011</v>
      </c>
      <c r="I114" s="80">
        <v>44015</v>
      </c>
      <c r="J114" s="74" t="s">
        <v>34</v>
      </c>
      <c r="K114" s="75">
        <f t="shared" si="4"/>
        <v>329.63</v>
      </c>
    </row>
    <row r="115" spans="1:11" ht="19.5" customHeight="1">
      <c r="A115" s="64">
        <v>84</v>
      </c>
      <c r="B115" s="81" t="s">
        <v>414</v>
      </c>
      <c r="C115" s="83" t="s">
        <v>428</v>
      </c>
      <c r="D115" s="82">
        <v>1</v>
      </c>
      <c r="E115" s="74" t="s">
        <v>45</v>
      </c>
      <c r="F115" s="124">
        <v>4127</v>
      </c>
      <c r="G115" s="16" t="s">
        <v>16</v>
      </c>
      <c r="H115" s="80">
        <v>44011</v>
      </c>
      <c r="I115" s="80" t="s">
        <v>431</v>
      </c>
      <c r="J115" s="74" t="s">
        <v>34</v>
      </c>
      <c r="K115" s="75">
        <f t="shared" si="4"/>
        <v>4911.13</v>
      </c>
    </row>
    <row r="116" spans="1:11" ht="19.5" customHeight="1">
      <c r="A116" s="65">
        <v>85</v>
      </c>
      <c r="B116" s="118" t="s">
        <v>415</v>
      </c>
      <c r="C116" s="74" t="s">
        <v>29</v>
      </c>
      <c r="D116" s="73">
        <v>1</v>
      </c>
      <c r="E116" s="77" t="s">
        <v>21</v>
      </c>
      <c r="F116" s="124">
        <v>80.67</v>
      </c>
      <c r="G116" s="16" t="s">
        <v>16</v>
      </c>
      <c r="H116" s="117">
        <v>44013</v>
      </c>
      <c r="I116" s="80">
        <v>44013</v>
      </c>
      <c r="J116" s="74" t="s">
        <v>34</v>
      </c>
      <c r="K116" s="75">
        <f t="shared" si="4"/>
        <v>95.9973</v>
      </c>
    </row>
    <row r="117" spans="1:11" ht="19.5" customHeight="1">
      <c r="A117" s="64">
        <v>86</v>
      </c>
      <c r="B117" s="81" t="s">
        <v>416</v>
      </c>
      <c r="C117" s="74" t="s">
        <v>29</v>
      </c>
      <c r="D117" s="73">
        <v>1</v>
      </c>
      <c r="E117" s="77" t="s">
        <v>21</v>
      </c>
      <c r="F117" s="124">
        <v>255</v>
      </c>
      <c r="G117" s="16" t="s">
        <v>16</v>
      </c>
      <c r="H117" s="117" t="s">
        <v>430</v>
      </c>
      <c r="I117" s="80" t="s">
        <v>431</v>
      </c>
      <c r="J117" s="74" t="s">
        <v>34</v>
      </c>
      <c r="K117" s="75">
        <f t="shared" si="4"/>
        <v>303.45</v>
      </c>
    </row>
    <row r="118" spans="1:11" ht="19.5" customHeight="1">
      <c r="A118" s="65">
        <v>87</v>
      </c>
      <c r="B118" s="81" t="s">
        <v>417</v>
      </c>
      <c r="C118" s="74" t="s">
        <v>29</v>
      </c>
      <c r="D118" s="73">
        <v>1</v>
      </c>
      <c r="E118" s="77" t="s">
        <v>21</v>
      </c>
      <c r="F118" s="124">
        <v>92.48</v>
      </c>
      <c r="G118" s="16" t="s">
        <v>16</v>
      </c>
      <c r="H118" s="117" t="s">
        <v>430</v>
      </c>
      <c r="I118" s="80" t="s">
        <v>431</v>
      </c>
      <c r="J118" s="74" t="s">
        <v>34</v>
      </c>
      <c r="K118" s="75">
        <f t="shared" si="4"/>
        <v>110.0512</v>
      </c>
    </row>
    <row r="119" spans="1:11" ht="31.5" customHeight="1">
      <c r="A119" s="64">
        <v>88</v>
      </c>
      <c r="B119" s="118" t="s">
        <v>418</v>
      </c>
      <c r="C119" s="122" t="s">
        <v>29</v>
      </c>
      <c r="D119" s="70">
        <v>1</v>
      </c>
      <c r="E119" s="77" t="s">
        <v>45</v>
      </c>
      <c r="F119" s="108">
        <v>203.9</v>
      </c>
      <c r="G119" s="65" t="s">
        <v>16</v>
      </c>
      <c r="H119" s="80">
        <v>44022</v>
      </c>
      <c r="I119" s="80">
        <v>44040</v>
      </c>
      <c r="J119" s="74" t="s">
        <v>34</v>
      </c>
      <c r="K119" s="75">
        <f t="shared" si="4"/>
        <v>242.641</v>
      </c>
    </row>
    <row r="120" spans="1:11" ht="19.5" customHeight="1">
      <c r="A120" s="65">
        <v>89</v>
      </c>
      <c r="B120" s="81" t="s">
        <v>419</v>
      </c>
      <c r="C120" s="83" t="s">
        <v>429</v>
      </c>
      <c r="D120" s="82">
        <v>1</v>
      </c>
      <c r="E120" s="77" t="s">
        <v>21</v>
      </c>
      <c r="F120" s="108">
        <v>910</v>
      </c>
      <c r="G120" s="65" t="s">
        <v>16</v>
      </c>
      <c r="H120" s="117">
        <v>44039</v>
      </c>
      <c r="I120" s="80">
        <v>44041</v>
      </c>
      <c r="J120" s="74" t="s">
        <v>34</v>
      </c>
      <c r="K120" s="75">
        <f t="shared" si="4"/>
        <v>1082.8999999999999</v>
      </c>
    </row>
    <row r="121" spans="1:11" ht="19.5" customHeight="1">
      <c r="A121" s="64">
        <v>90</v>
      </c>
      <c r="B121" s="81" t="s">
        <v>420</v>
      </c>
      <c r="C121" s="122" t="s">
        <v>29</v>
      </c>
      <c r="D121" s="82">
        <v>1</v>
      </c>
      <c r="E121" s="77" t="s">
        <v>21</v>
      </c>
      <c r="F121" s="108">
        <v>92.44</v>
      </c>
      <c r="G121" s="65" t="s">
        <v>16</v>
      </c>
      <c r="H121" s="117">
        <v>44040</v>
      </c>
      <c r="I121" s="80">
        <v>44040</v>
      </c>
      <c r="J121" s="74" t="s">
        <v>34</v>
      </c>
      <c r="K121" s="75">
        <f t="shared" si="4"/>
        <v>110.00359999999999</v>
      </c>
    </row>
    <row r="122" spans="1:11" ht="19.5" customHeight="1">
      <c r="A122" s="65">
        <v>91</v>
      </c>
      <c r="B122" s="81" t="s">
        <v>421</v>
      </c>
      <c r="C122" s="74" t="s">
        <v>29</v>
      </c>
      <c r="D122" s="82">
        <v>1</v>
      </c>
      <c r="E122" s="77" t="s">
        <v>45</v>
      </c>
      <c r="F122" s="108">
        <v>69</v>
      </c>
      <c r="G122" s="65" t="s">
        <v>16</v>
      </c>
      <c r="H122" s="80">
        <v>44048</v>
      </c>
      <c r="I122" s="80">
        <v>44050</v>
      </c>
      <c r="J122" s="74" t="s">
        <v>34</v>
      </c>
      <c r="K122" s="75">
        <f t="shared" si="4"/>
        <v>82.11</v>
      </c>
    </row>
    <row r="123" spans="1:11" ht="39" customHeight="1">
      <c r="A123" s="64">
        <v>92</v>
      </c>
      <c r="B123" s="81" t="s">
        <v>422</v>
      </c>
      <c r="C123" s="110" t="s">
        <v>22</v>
      </c>
      <c r="D123" s="125">
        <v>1</v>
      </c>
      <c r="E123" s="126" t="s">
        <v>21</v>
      </c>
      <c r="F123" s="108">
        <v>259.01</v>
      </c>
      <c r="G123" s="65" t="s">
        <v>16</v>
      </c>
      <c r="H123" s="110">
        <v>44055</v>
      </c>
      <c r="I123" s="80">
        <v>44060</v>
      </c>
      <c r="J123" s="74" t="s">
        <v>34</v>
      </c>
      <c r="K123" s="75">
        <f t="shared" si="4"/>
        <v>308.22189999999995</v>
      </c>
    </row>
    <row r="124" spans="1:11" ht="19.5" customHeight="1">
      <c r="A124" s="65">
        <v>93</v>
      </c>
      <c r="B124" s="81" t="s">
        <v>423</v>
      </c>
      <c r="C124" s="80" t="s">
        <v>29</v>
      </c>
      <c r="D124" s="82">
        <v>1</v>
      </c>
      <c r="E124" s="77" t="s">
        <v>45</v>
      </c>
      <c r="F124" s="108">
        <v>1203.39</v>
      </c>
      <c r="G124" s="65" t="s">
        <v>16</v>
      </c>
      <c r="H124" s="80">
        <v>44061</v>
      </c>
      <c r="I124" s="80">
        <v>44064</v>
      </c>
      <c r="J124" s="74" t="s">
        <v>34</v>
      </c>
      <c r="K124" s="75">
        <f t="shared" si="4"/>
        <v>1432.0341</v>
      </c>
    </row>
    <row r="125" spans="1:11" ht="19.5" customHeight="1">
      <c r="A125" s="64">
        <v>94</v>
      </c>
      <c r="B125" s="100" t="s">
        <v>424</v>
      </c>
      <c r="C125" s="80" t="s">
        <v>29</v>
      </c>
      <c r="D125" s="74">
        <v>1</v>
      </c>
      <c r="E125" s="74" t="s">
        <v>45</v>
      </c>
      <c r="F125" s="108">
        <v>102.1</v>
      </c>
      <c r="G125" s="65" t="s">
        <v>16</v>
      </c>
      <c r="H125" s="80">
        <v>44069</v>
      </c>
      <c r="I125" s="80">
        <v>44074</v>
      </c>
      <c r="J125" s="74" t="s">
        <v>34</v>
      </c>
      <c r="K125" s="75">
        <f t="shared" si="4"/>
        <v>121.49899999999998</v>
      </c>
    </row>
    <row r="126" spans="1:11" ht="19.5" customHeight="1">
      <c r="A126" s="65">
        <v>95</v>
      </c>
      <c r="B126" s="81" t="s">
        <v>425</v>
      </c>
      <c r="C126" s="80" t="s">
        <v>29</v>
      </c>
      <c r="D126" s="82">
        <v>1</v>
      </c>
      <c r="E126" s="77" t="s">
        <v>45</v>
      </c>
      <c r="F126" s="108">
        <v>300</v>
      </c>
      <c r="G126" s="65" t="s">
        <v>16</v>
      </c>
      <c r="H126" s="80">
        <v>44075</v>
      </c>
      <c r="I126" s="80">
        <v>44081</v>
      </c>
      <c r="J126" s="74" t="s">
        <v>34</v>
      </c>
      <c r="K126" s="75">
        <f t="shared" si="4"/>
        <v>357</v>
      </c>
    </row>
    <row r="127" spans="1:11" ht="19.5" customHeight="1">
      <c r="A127" s="64">
        <v>96</v>
      </c>
      <c r="B127" s="127" t="s">
        <v>426</v>
      </c>
      <c r="C127" s="80" t="s">
        <v>29</v>
      </c>
      <c r="D127" s="125">
        <v>1</v>
      </c>
      <c r="E127" s="126" t="s">
        <v>45</v>
      </c>
      <c r="F127" s="124">
        <v>367.23</v>
      </c>
      <c r="G127" s="16" t="s">
        <v>16</v>
      </c>
      <c r="H127" s="80">
        <v>44076</v>
      </c>
      <c r="I127" s="80">
        <v>44083</v>
      </c>
      <c r="J127" s="74" t="s">
        <v>34</v>
      </c>
      <c r="K127" s="75">
        <f t="shared" si="4"/>
        <v>437.0037</v>
      </c>
    </row>
    <row r="128" spans="1:11" ht="19.5" customHeight="1">
      <c r="A128" s="65">
        <v>97</v>
      </c>
      <c r="B128" s="100" t="s">
        <v>427</v>
      </c>
      <c r="C128" s="114" t="s">
        <v>428</v>
      </c>
      <c r="D128" s="74">
        <v>1</v>
      </c>
      <c r="E128" s="74" t="s">
        <v>45</v>
      </c>
      <c r="F128" s="124">
        <v>3269.76</v>
      </c>
      <c r="G128" s="16" t="s">
        <v>16</v>
      </c>
      <c r="H128" s="80">
        <v>44077</v>
      </c>
      <c r="I128" s="80">
        <v>44084</v>
      </c>
      <c r="J128" s="74" t="s">
        <v>34</v>
      </c>
      <c r="K128" s="75">
        <f t="shared" si="4"/>
        <v>3891.0144</v>
      </c>
    </row>
    <row r="129" spans="1:11" ht="19.5" customHeight="1">
      <c r="A129" s="64">
        <v>98</v>
      </c>
      <c r="B129" s="118" t="s">
        <v>523</v>
      </c>
      <c r="C129" s="80" t="s">
        <v>29</v>
      </c>
      <c r="D129" s="70">
        <v>1</v>
      </c>
      <c r="E129" s="111" t="s">
        <v>45</v>
      </c>
      <c r="F129" s="115">
        <v>20059.7</v>
      </c>
      <c r="G129" s="16" t="s">
        <v>16</v>
      </c>
      <c r="H129" s="98">
        <v>44091</v>
      </c>
      <c r="I129" s="97">
        <v>44091</v>
      </c>
      <c r="J129" s="74" t="s">
        <v>34</v>
      </c>
      <c r="K129" s="75">
        <f t="shared" si="4"/>
        <v>23871.043</v>
      </c>
    </row>
    <row r="130" spans="1:11" ht="19.5" customHeight="1">
      <c r="A130" s="65">
        <v>99</v>
      </c>
      <c r="B130" s="81" t="s">
        <v>524</v>
      </c>
      <c r="C130" s="79" t="s">
        <v>29</v>
      </c>
      <c r="D130" s="82">
        <v>4</v>
      </c>
      <c r="E130" s="77" t="s">
        <v>462</v>
      </c>
      <c r="F130" s="128">
        <v>648</v>
      </c>
      <c r="G130" s="16" t="s">
        <v>16</v>
      </c>
      <c r="H130" s="98">
        <v>44097</v>
      </c>
      <c r="I130" s="98">
        <v>44097</v>
      </c>
      <c r="J130" s="74" t="s">
        <v>34</v>
      </c>
      <c r="K130" s="75">
        <f t="shared" si="4"/>
        <v>771.12</v>
      </c>
    </row>
    <row r="131" spans="1:11" ht="19.5" customHeight="1">
      <c r="A131" s="64">
        <v>100</v>
      </c>
      <c r="B131" s="118" t="s">
        <v>525</v>
      </c>
      <c r="C131" s="99" t="s">
        <v>22</v>
      </c>
      <c r="D131" s="70">
        <v>1</v>
      </c>
      <c r="E131" s="111" t="s">
        <v>45</v>
      </c>
      <c r="F131" s="96">
        <v>1597</v>
      </c>
      <c r="G131" s="65" t="s">
        <v>16</v>
      </c>
      <c r="H131" s="98">
        <v>44102</v>
      </c>
      <c r="I131" s="98">
        <v>44102</v>
      </c>
      <c r="J131" s="74" t="s">
        <v>34</v>
      </c>
      <c r="K131" s="75">
        <f t="shared" si="4"/>
        <v>1900.4299999999998</v>
      </c>
    </row>
    <row r="132" spans="1:11" ht="19.5" customHeight="1">
      <c r="A132" s="65">
        <v>101</v>
      </c>
      <c r="B132" s="81" t="s">
        <v>526</v>
      </c>
      <c r="C132" s="79" t="s">
        <v>29</v>
      </c>
      <c r="D132" s="82">
        <v>1</v>
      </c>
      <c r="E132" s="77" t="s">
        <v>45</v>
      </c>
      <c r="F132" s="96">
        <v>163.63</v>
      </c>
      <c r="G132" s="65" t="s">
        <v>16</v>
      </c>
      <c r="H132" s="80">
        <v>44102</v>
      </c>
      <c r="I132" s="80">
        <v>44102</v>
      </c>
      <c r="J132" s="74" t="s">
        <v>34</v>
      </c>
      <c r="K132" s="75">
        <f t="shared" si="4"/>
        <v>194.7197</v>
      </c>
    </row>
    <row r="133" spans="1:11" ht="19.5" customHeight="1">
      <c r="A133" s="64">
        <v>102</v>
      </c>
      <c r="B133" s="81" t="s">
        <v>527</v>
      </c>
      <c r="C133" s="79" t="s">
        <v>29</v>
      </c>
      <c r="D133" s="82">
        <v>1</v>
      </c>
      <c r="E133" s="77" t="s">
        <v>21</v>
      </c>
      <c r="F133" s="96">
        <v>72.16</v>
      </c>
      <c r="G133" s="65" t="s">
        <v>16</v>
      </c>
      <c r="H133" s="80">
        <v>44105</v>
      </c>
      <c r="I133" s="80">
        <v>44105</v>
      </c>
      <c r="J133" s="74" t="s">
        <v>34</v>
      </c>
      <c r="K133" s="75">
        <f t="shared" si="4"/>
        <v>85.87039999999999</v>
      </c>
    </row>
    <row r="134" spans="1:11" ht="19.5" customHeight="1">
      <c r="A134" s="65">
        <v>103</v>
      </c>
      <c r="B134" s="81" t="s">
        <v>528</v>
      </c>
      <c r="C134" s="99" t="s">
        <v>22</v>
      </c>
      <c r="D134" s="82">
        <v>1</v>
      </c>
      <c r="E134" s="77" t="s">
        <v>21</v>
      </c>
      <c r="F134" s="96">
        <v>110</v>
      </c>
      <c r="G134" s="65" t="s">
        <v>16</v>
      </c>
      <c r="H134" s="80">
        <v>44105</v>
      </c>
      <c r="I134" s="80">
        <v>44105</v>
      </c>
      <c r="J134" s="74" t="s">
        <v>34</v>
      </c>
      <c r="K134" s="75">
        <f t="shared" si="4"/>
        <v>130.9</v>
      </c>
    </row>
    <row r="135" spans="1:11" ht="19.5" customHeight="1">
      <c r="A135" s="64">
        <v>104</v>
      </c>
      <c r="B135" s="118" t="s">
        <v>529</v>
      </c>
      <c r="C135" s="129" t="s">
        <v>63</v>
      </c>
      <c r="D135" s="70">
        <v>1</v>
      </c>
      <c r="E135" s="111" t="s">
        <v>45</v>
      </c>
      <c r="F135" s="96">
        <v>2872</v>
      </c>
      <c r="G135" s="65" t="s">
        <v>16</v>
      </c>
      <c r="H135" s="98">
        <v>44106</v>
      </c>
      <c r="I135" s="98">
        <v>44106</v>
      </c>
      <c r="J135" s="74" t="s">
        <v>34</v>
      </c>
      <c r="K135" s="75">
        <f t="shared" si="4"/>
        <v>3417.68</v>
      </c>
    </row>
    <row r="136" spans="1:11" ht="19.5" customHeight="1">
      <c r="A136" s="65">
        <v>105</v>
      </c>
      <c r="B136" s="81" t="s">
        <v>530</v>
      </c>
      <c r="C136" s="99" t="s">
        <v>314</v>
      </c>
      <c r="D136" s="82">
        <v>1</v>
      </c>
      <c r="E136" s="77" t="s">
        <v>45</v>
      </c>
      <c r="F136" s="96">
        <v>495</v>
      </c>
      <c r="G136" s="65" t="s">
        <v>16</v>
      </c>
      <c r="H136" s="98">
        <v>44105</v>
      </c>
      <c r="I136" s="98">
        <v>44105</v>
      </c>
      <c r="J136" s="74" t="s">
        <v>34</v>
      </c>
      <c r="K136" s="75">
        <f t="shared" si="4"/>
        <v>589.05</v>
      </c>
    </row>
    <row r="137" spans="1:11" ht="19.5" customHeight="1">
      <c r="A137" s="64">
        <v>106</v>
      </c>
      <c r="B137" s="81" t="s">
        <v>309</v>
      </c>
      <c r="C137" s="79" t="s">
        <v>29</v>
      </c>
      <c r="D137" s="82">
        <v>1</v>
      </c>
      <c r="E137" s="77" t="s">
        <v>45</v>
      </c>
      <c r="F137" s="96">
        <v>1530</v>
      </c>
      <c r="G137" s="65" t="s">
        <v>16</v>
      </c>
      <c r="H137" s="98">
        <v>44110</v>
      </c>
      <c r="I137" s="98">
        <v>44110</v>
      </c>
      <c r="J137" s="74" t="s">
        <v>34</v>
      </c>
      <c r="K137" s="75">
        <f t="shared" si="4"/>
        <v>1820.6999999999998</v>
      </c>
    </row>
    <row r="138" spans="1:11" ht="19.5" customHeight="1">
      <c r="A138" s="65">
        <v>107</v>
      </c>
      <c r="B138" s="81" t="s">
        <v>531</v>
      </c>
      <c r="C138" s="79" t="s">
        <v>29</v>
      </c>
      <c r="D138" s="130">
        <v>1</v>
      </c>
      <c r="E138" s="130" t="s">
        <v>21</v>
      </c>
      <c r="F138" s="96">
        <v>226.05</v>
      </c>
      <c r="G138" s="65" t="s">
        <v>16</v>
      </c>
      <c r="H138" s="80">
        <v>44106</v>
      </c>
      <c r="I138" s="80">
        <v>44106</v>
      </c>
      <c r="J138" s="74" t="s">
        <v>34</v>
      </c>
      <c r="K138" s="75">
        <f t="shared" si="4"/>
        <v>268.9995</v>
      </c>
    </row>
    <row r="139" spans="1:11" ht="19.5" customHeight="1">
      <c r="A139" s="64">
        <v>108</v>
      </c>
      <c r="B139" s="81" t="s">
        <v>532</v>
      </c>
      <c r="C139" s="83" t="s">
        <v>539</v>
      </c>
      <c r="D139" s="82">
        <v>21</v>
      </c>
      <c r="E139" s="77" t="s">
        <v>152</v>
      </c>
      <c r="F139" s="96">
        <v>136.5</v>
      </c>
      <c r="G139" s="65" t="s">
        <v>16</v>
      </c>
      <c r="H139" s="80">
        <v>44113</v>
      </c>
      <c r="I139" s="80">
        <v>44113</v>
      </c>
      <c r="J139" s="74" t="s">
        <v>34</v>
      </c>
      <c r="K139" s="75">
        <f t="shared" si="4"/>
        <v>162.435</v>
      </c>
    </row>
    <row r="140" spans="1:11" ht="19.5" customHeight="1">
      <c r="A140" s="65">
        <v>109</v>
      </c>
      <c r="B140" s="118" t="s">
        <v>309</v>
      </c>
      <c r="C140" s="79" t="s">
        <v>29</v>
      </c>
      <c r="D140" s="101">
        <v>1</v>
      </c>
      <c r="E140" s="131" t="s">
        <v>45</v>
      </c>
      <c r="F140" s="132">
        <v>331</v>
      </c>
      <c r="G140" s="65" t="s">
        <v>16</v>
      </c>
      <c r="H140" s="98" t="s">
        <v>541</v>
      </c>
      <c r="I140" s="98" t="s">
        <v>541</v>
      </c>
      <c r="J140" s="74" t="s">
        <v>34</v>
      </c>
      <c r="K140" s="75">
        <f t="shared" si="4"/>
        <v>393.89</v>
      </c>
    </row>
    <row r="141" spans="1:11" ht="19.5" customHeight="1">
      <c r="A141" s="64">
        <v>110</v>
      </c>
      <c r="B141" s="118" t="s">
        <v>309</v>
      </c>
      <c r="C141" s="79" t="s">
        <v>29</v>
      </c>
      <c r="D141" s="101">
        <v>1</v>
      </c>
      <c r="E141" s="102" t="s">
        <v>45</v>
      </c>
      <c r="F141" s="78">
        <v>366</v>
      </c>
      <c r="G141" s="65" t="s">
        <v>16</v>
      </c>
      <c r="H141" s="98" t="s">
        <v>541</v>
      </c>
      <c r="I141" s="98" t="s">
        <v>541</v>
      </c>
      <c r="J141" s="74" t="s">
        <v>34</v>
      </c>
      <c r="K141" s="75">
        <f t="shared" si="4"/>
        <v>435.53999999999996</v>
      </c>
    </row>
    <row r="142" spans="1:11" ht="19.5" customHeight="1">
      <c r="A142" s="65">
        <v>111</v>
      </c>
      <c r="B142" s="81" t="s">
        <v>533</v>
      </c>
      <c r="C142" s="83" t="s">
        <v>540</v>
      </c>
      <c r="D142" s="82">
        <v>13</v>
      </c>
      <c r="E142" s="77" t="s">
        <v>21</v>
      </c>
      <c r="F142" s="78">
        <v>7800</v>
      </c>
      <c r="G142" s="65" t="s">
        <v>16</v>
      </c>
      <c r="H142" s="98" t="s">
        <v>541</v>
      </c>
      <c r="I142" s="98" t="s">
        <v>541</v>
      </c>
      <c r="J142" s="74" t="s">
        <v>34</v>
      </c>
      <c r="K142" s="75">
        <f t="shared" si="4"/>
        <v>9282</v>
      </c>
    </row>
    <row r="143" spans="1:11" ht="19.5" customHeight="1">
      <c r="A143" s="64">
        <v>112</v>
      </c>
      <c r="B143" s="81" t="s">
        <v>534</v>
      </c>
      <c r="C143" s="83" t="s">
        <v>540</v>
      </c>
      <c r="D143" s="82">
        <v>60</v>
      </c>
      <c r="E143" s="77" t="s">
        <v>21</v>
      </c>
      <c r="F143" s="78">
        <v>4080</v>
      </c>
      <c r="G143" s="65" t="s">
        <v>16</v>
      </c>
      <c r="H143" s="80">
        <v>44140</v>
      </c>
      <c r="I143" s="80">
        <v>44140</v>
      </c>
      <c r="J143" s="74" t="s">
        <v>34</v>
      </c>
      <c r="K143" s="75">
        <f t="shared" si="4"/>
        <v>4855.2</v>
      </c>
    </row>
    <row r="144" spans="1:11" ht="19.5" customHeight="1">
      <c r="A144" s="65">
        <v>113</v>
      </c>
      <c r="B144" s="81" t="s">
        <v>535</v>
      </c>
      <c r="C144" s="133" t="s">
        <v>63</v>
      </c>
      <c r="D144" s="82">
        <v>1</v>
      </c>
      <c r="E144" s="77" t="s">
        <v>45</v>
      </c>
      <c r="F144" s="78">
        <v>5860</v>
      </c>
      <c r="G144" s="65" t="s">
        <v>16</v>
      </c>
      <c r="H144" s="80">
        <v>44146</v>
      </c>
      <c r="I144" s="80">
        <v>44146</v>
      </c>
      <c r="J144" s="74" t="s">
        <v>34</v>
      </c>
      <c r="K144" s="75">
        <f t="shared" si="4"/>
        <v>6973.4</v>
      </c>
    </row>
    <row r="145" spans="1:11" ht="19.5" customHeight="1">
      <c r="A145" s="64">
        <v>114</v>
      </c>
      <c r="B145" s="81" t="s">
        <v>536</v>
      </c>
      <c r="C145" s="122" t="s">
        <v>29</v>
      </c>
      <c r="D145" s="82">
        <v>1</v>
      </c>
      <c r="E145" s="77" t="s">
        <v>45</v>
      </c>
      <c r="F145" s="78">
        <v>1362.27</v>
      </c>
      <c r="G145" s="65" t="s">
        <v>16</v>
      </c>
      <c r="H145" s="80">
        <v>44146</v>
      </c>
      <c r="I145" s="80">
        <v>44146</v>
      </c>
      <c r="J145" s="74" t="s">
        <v>34</v>
      </c>
      <c r="K145" s="75">
        <f t="shared" si="4"/>
        <v>1621.1012999999998</v>
      </c>
    </row>
    <row r="146" spans="1:11" ht="19.5" customHeight="1">
      <c r="A146" s="65">
        <v>115</v>
      </c>
      <c r="B146" s="81" t="s">
        <v>537</v>
      </c>
      <c r="C146" s="83" t="s">
        <v>540</v>
      </c>
      <c r="D146" s="82">
        <v>2</v>
      </c>
      <c r="E146" s="77" t="s">
        <v>21</v>
      </c>
      <c r="F146" s="78">
        <v>929.32</v>
      </c>
      <c r="G146" s="65" t="s">
        <v>16</v>
      </c>
      <c r="H146" s="80">
        <v>44151</v>
      </c>
      <c r="I146" s="80">
        <v>44151</v>
      </c>
      <c r="J146" s="74" t="s">
        <v>34</v>
      </c>
      <c r="K146" s="75">
        <f t="shared" si="4"/>
        <v>1105.8908</v>
      </c>
    </row>
    <row r="147" spans="1:11" ht="19.5" customHeight="1">
      <c r="A147" s="64">
        <v>116</v>
      </c>
      <c r="B147" s="81" t="s">
        <v>538</v>
      </c>
      <c r="C147" s="80" t="s">
        <v>29</v>
      </c>
      <c r="D147" s="82">
        <v>1</v>
      </c>
      <c r="E147" s="77" t="s">
        <v>45</v>
      </c>
      <c r="F147" s="78">
        <v>195</v>
      </c>
      <c r="G147" s="65" t="s">
        <v>16</v>
      </c>
      <c r="H147" s="80">
        <v>44151</v>
      </c>
      <c r="I147" s="80">
        <v>44151</v>
      </c>
      <c r="J147" s="74" t="s">
        <v>34</v>
      </c>
      <c r="K147" s="75">
        <f t="shared" si="4"/>
        <v>232.04999999999998</v>
      </c>
    </row>
    <row r="148" spans="1:11" ht="19.5" customHeight="1">
      <c r="A148" s="65">
        <v>117</v>
      </c>
      <c r="B148" s="81" t="s">
        <v>537</v>
      </c>
      <c r="C148" s="83" t="s">
        <v>540</v>
      </c>
      <c r="D148" s="82">
        <v>2</v>
      </c>
      <c r="E148" s="77" t="s">
        <v>21</v>
      </c>
      <c r="F148" s="78">
        <v>929.32</v>
      </c>
      <c r="G148" s="65" t="s">
        <v>16</v>
      </c>
      <c r="H148" s="80">
        <v>44154</v>
      </c>
      <c r="I148" s="80">
        <v>44154</v>
      </c>
      <c r="J148" s="74" t="s">
        <v>34</v>
      </c>
      <c r="K148" s="75">
        <f t="shared" si="4"/>
        <v>1105.8908</v>
      </c>
    </row>
    <row r="149" spans="1:11" ht="19.5" customHeight="1">
      <c r="A149" s="64">
        <v>118</v>
      </c>
      <c r="B149" s="81" t="s">
        <v>599</v>
      </c>
      <c r="C149" s="80" t="s">
        <v>29</v>
      </c>
      <c r="D149" s="82">
        <v>1</v>
      </c>
      <c r="E149" s="77" t="s">
        <v>45</v>
      </c>
      <c r="F149" s="78">
        <v>1324</v>
      </c>
      <c r="G149" s="65" t="s">
        <v>16</v>
      </c>
      <c r="H149" s="80">
        <v>44172</v>
      </c>
      <c r="I149" s="80">
        <v>44175</v>
      </c>
      <c r="J149" s="74" t="s">
        <v>34</v>
      </c>
      <c r="K149" s="75">
        <f t="shared" si="4"/>
        <v>1575.56</v>
      </c>
    </row>
    <row r="150" spans="1:11" ht="19.5" customHeight="1">
      <c r="A150" s="65">
        <v>119</v>
      </c>
      <c r="B150" s="81" t="s">
        <v>600</v>
      </c>
      <c r="C150" s="83" t="s">
        <v>606</v>
      </c>
      <c r="D150" s="82">
        <v>180</v>
      </c>
      <c r="E150" s="77" t="s">
        <v>21</v>
      </c>
      <c r="F150" s="78">
        <v>2520</v>
      </c>
      <c r="G150" s="65" t="s">
        <v>16</v>
      </c>
      <c r="H150" s="80">
        <v>44173</v>
      </c>
      <c r="I150" s="80">
        <v>44173</v>
      </c>
      <c r="J150" s="74" t="s">
        <v>34</v>
      </c>
      <c r="K150" s="75">
        <f t="shared" si="4"/>
        <v>2998.7999999999997</v>
      </c>
    </row>
    <row r="151" spans="1:11" ht="19.5" customHeight="1">
      <c r="A151" s="64">
        <v>120</v>
      </c>
      <c r="B151" s="81" t="s">
        <v>601</v>
      </c>
      <c r="C151" s="83" t="s">
        <v>72</v>
      </c>
      <c r="D151" s="82">
        <v>1</v>
      </c>
      <c r="E151" s="77" t="s">
        <v>45</v>
      </c>
      <c r="F151" s="78">
        <v>3560</v>
      </c>
      <c r="G151" s="65" t="s">
        <v>16</v>
      </c>
      <c r="H151" s="80">
        <v>44180</v>
      </c>
      <c r="I151" s="80">
        <v>44182</v>
      </c>
      <c r="J151" s="74" t="s">
        <v>34</v>
      </c>
      <c r="K151" s="75">
        <f t="shared" si="4"/>
        <v>4236.4</v>
      </c>
    </row>
    <row r="152" spans="1:11" ht="19.5" customHeight="1">
      <c r="A152" s="65">
        <v>121</v>
      </c>
      <c r="B152" s="81" t="s">
        <v>602</v>
      </c>
      <c r="C152" s="83" t="s">
        <v>540</v>
      </c>
      <c r="D152" s="82">
        <v>13</v>
      </c>
      <c r="E152" s="77" t="s">
        <v>21</v>
      </c>
      <c r="F152" s="78">
        <v>7865</v>
      </c>
      <c r="G152" s="65" t="s">
        <v>16</v>
      </c>
      <c r="H152" s="80">
        <v>44183</v>
      </c>
      <c r="I152" s="80">
        <v>44183</v>
      </c>
      <c r="J152" s="74" t="s">
        <v>34</v>
      </c>
      <c r="K152" s="75">
        <f t="shared" si="4"/>
        <v>9359.35</v>
      </c>
    </row>
    <row r="153" spans="1:11" ht="19.5" customHeight="1">
      <c r="A153" s="64">
        <v>122</v>
      </c>
      <c r="B153" s="81" t="s">
        <v>603</v>
      </c>
      <c r="C153" s="83" t="s">
        <v>607</v>
      </c>
      <c r="D153" s="82">
        <v>1</v>
      </c>
      <c r="E153" s="77" t="s">
        <v>21</v>
      </c>
      <c r="F153" s="78">
        <v>139.5</v>
      </c>
      <c r="G153" s="65" t="s">
        <v>16</v>
      </c>
      <c r="H153" s="80">
        <v>44186</v>
      </c>
      <c r="I153" s="80">
        <v>44187</v>
      </c>
      <c r="J153" s="74" t="s">
        <v>34</v>
      </c>
      <c r="K153" s="75">
        <f t="shared" si="4"/>
        <v>166.005</v>
      </c>
    </row>
    <row r="154" spans="1:11" ht="19.5" customHeight="1">
      <c r="A154" s="65">
        <v>123</v>
      </c>
      <c r="B154" s="81" t="s">
        <v>604</v>
      </c>
      <c r="C154" s="83" t="s">
        <v>540</v>
      </c>
      <c r="D154" s="82">
        <v>2</v>
      </c>
      <c r="E154" s="77" t="s">
        <v>21</v>
      </c>
      <c r="F154" s="78">
        <v>902.4</v>
      </c>
      <c r="G154" s="65" t="s">
        <v>16</v>
      </c>
      <c r="H154" s="80">
        <v>44188</v>
      </c>
      <c r="I154" s="80">
        <v>44188</v>
      </c>
      <c r="J154" s="74" t="s">
        <v>34</v>
      </c>
      <c r="K154" s="75">
        <f t="shared" si="4"/>
        <v>1073.856</v>
      </c>
    </row>
    <row r="155" spans="1:11" ht="19.5" customHeight="1">
      <c r="A155" s="64">
        <v>124</v>
      </c>
      <c r="B155" s="81" t="s">
        <v>604</v>
      </c>
      <c r="C155" s="83" t="s">
        <v>540</v>
      </c>
      <c r="D155" s="82">
        <v>1</v>
      </c>
      <c r="E155" s="77" t="s">
        <v>21</v>
      </c>
      <c r="F155" s="78">
        <v>248.4</v>
      </c>
      <c r="G155" s="65" t="s">
        <v>16</v>
      </c>
      <c r="H155" s="80">
        <v>44188</v>
      </c>
      <c r="I155" s="80">
        <v>44188</v>
      </c>
      <c r="J155" s="74" t="s">
        <v>34</v>
      </c>
      <c r="K155" s="75">
        <f t="shared" si="4"/>
        <v>295.596</v>
      </c>
    </row>
    <row r="156" spans="1:11" ht="19.5" customHeight="1" thickBot="1">
      <c r="A156" s="65">
        <v>125</v>
      </c>
      <c r="B156" s="81" t="s">
        <v>605</v>
      </c>
      <c r="C156" s="83" t="s">
        <v>428</v>
      </c>
      <c r="D156" s="82">
        <v>21</v>
      </c>
      <c r="E156" s="77" t="s">
        <v>21</v>
      </c>
      <c r="F156" s="78">
        <v>157.08</v>
      </c>
      <c r="G156" s="65" t="s">
        <v>16</v>
      </c>
      <c r="H156" s="80">
        <v>44188</v>
      </c>
      <c r="I156" s="80">
        <v>44188</v>
      </c>
      <c r="J156" s="74" t="s">
        <v>34</v>
      </c>
      <c r="K156" s="75">
        <f t="shared" si="4"/>
        <v>186.92520000000002</v>
      </c>
    </row>
    <row r="157" spans="1:11" s="44" customFormat="1" ht="19.5" customHeight="1" thickBot="1">
      <c r="A157" s="43"/>
      <c r="B157" s="86" t="s">
        <v>75</v>
      </c>
      <c r="C157" s="87"/>
      <c r="D157" s="88"/>
      <c r="E157" s="88"/>
      <c r="F157" s="89">
        <f>SUM(F78:F156)</f>
        <v>120142.85000000003</v>
      </c>
      <c r="G157" s="90"/>
      <c r="H157" s="91"/>
      <c r="I157" s="92"/>
      <c r="J157" s="93"/>
      <c r="K157" s="94">
        <f>F157*1.19</f>
        <v>142969.99150000003</v>
      </c>
    </row>
    <row r="158" spans="1:11" s="44" customFormat="1" ht="19.5" customHeight="1" thickBot="1">
      <c r="A158" s="43"/>
      <c r="B158" s="86" t="s">
        <v>522</v>
      </c>
      <c r="C158" s="87"/>
      <c r="D158" s="88"/>
      <c r="E158" s="88"/>
      <c r="F158" s="89">
        <f>F157</f>
        <v>120142.85000000003</v>
      </c>
      <c r="G158" s="90"/>
      <c r="H158" s="91"/>
      <c r="I158" s="92"/>
      <c r="J158" s="93"/>
      <c r="K158" s="94">
        <f>F158*1.19</f>
        <v>142969.99150000003</v>
      </c>
    </row>
    <row r="159" spans="1:11" s="138" customFormat="1" ht="18" customHeight="1">
      <c r="A159" s="134">
        <v>126</v>
      </c>
      <c r="B159" s="135" t="s">
        <v>27</v>
      </c>
      <c r="C159" s="73" t="s">
        <v>31</v>
      </c>
      <c r="D159" s="70">
        <v>1</v>
      </c>
      <c r="E159" s="111" t="s">
        <v>33</v>
      </c>
      <c r="F159" s="136">
        <v>2425.24</v>
      </c>
      <c r="G159" s="16" t="s">
        <v>16</v>
      </c>
      <c r="H159" s="137" t="s">
        <v>52</v>
      </c>
      <c r="I159" s="137" t="s">
        <v>66</v>
      </c>
      <c r="J159" s="74" t="s">
        <v>34</v>
      </c>
      <c r="K159" s="136">
        <f aca="true" t="shared" si="5" ref="K159:K187">(F159*1.19)</f>
        <v>2886.0355999999997</v>
      </c>
    </row>
    <row r="160" spans="1:11" s="138" customFormat="1" ht="18" customHeight="1">
      <c r="A160" s="16">
        <v>127</v>
      </c>
      <c r="B160" s="139" t="s">
        <v>122</v>
      </c>
      <c r="C160" s="73" t="s">
        <v>72</v>
      </c>
      <c r="D160" s="70">
        <v>40</v>
      </c>
      <c r="E160" s="70" t="s">
        <v>21</v>
      </c>
      <c r="F160" s="136">
        <v>236.8</v>
      </c>
      <c r="G160" s="16" t="s">
        <v>16</v>
      </c>
      <c r="H160" s="117" t="s">
        <v>136</v>
      </c>
      <c r="I160" s="117" t="s">
        <v>136</v>
      </c>
      <c r="J160" s="74" t="s">
        <v>34</v>
      </c>
      <c r="K160" s="136">
        <f t="shared" si="5"/>
        <v>281.792</v>
      </c>
    </row>
    <row r="161" spans="1:11" s="138" customFormat="1" ht="18" customHeight="1">
      <c r="A161" s="134">
        <v>128</v>
      </c>
      <c r="B161" s="139" t="s">
        <v>123</v>
      </c>
      <c r="C161" s="73" t="s">
        <v>72</v>
      </c>
      <c r="D161" s="70">
        <v>2</v>
      </c>
      <c r="E161" s="70" t="s">
        <v>21</v>
      </c>
      <c r="F161" s="136">
        <v>241</v>
      </c>
      <c r="G161" s="16" t="s">
        <v>16</v>
      </c>
      <c r="H161" s="117" t="s">
        <v>136</v>
      </c>
      <c r="I161" s="117" t="s">
        <v>136</v>
      </c>
      <c r="J161" s="74" t="s">
        <v>34</v>
      </c>
      <c r="K161" s="136">
        <f t="shared" si="5"/>
        <v>286.78999999999996</v>
      </c>
    </row>
    <row r="162" spans="1:11" s="138" customFormat="1" ht="18" customHeight="1">
      <c r="A162" s="16">
        <v>129</v>
      </c>
      <c r="B162" s="139" t="s">
        <v>144</v>
      </c>
      <c r="C162" s="73" t="s">
        <v>72</v>
      </c>
      <c r="D162" s="70">
        <v>150</v>
      </c>
      <c r="E162" s="70" t="s">
        <v>21</v>
      </c>
      <c r="F162" s="136">
        <v>363</v>
      </c>
      <c r="G162" s="16" t="s">
        <v>16</v>
      </c>
      <c r="H162" s="117" t="s">
        <v>153</v>
      </c>
      <c r="I162" s="117" t="s">
        <v>153</v>
      </c>
      <c r="J162" s="74" t="s">
        <v>34</v>
      </c>
      <c r="K162" s="136">
        <f t="shared" si="5"/>
        <v>431.96999999999997</v>
      </c>
    </row>
    <row r="163" spans="1:11" s="138" customFormat="1" ht="18" customHeight="1">
      <c r="A163" s="134">
        <v>130</v>
      </c>
      <c r="B163" s="139" t="s">
        <v>145</v>
      </c>
      <c r="C163" s="73" t="s">
        <v>72</v>
      </c>
      <c r="D163" s="70">
        <v>100</v>
      </c>
      <c r="E163" s="70" t="s">
        <v>21</v>
      </c>
      <c r="F163" s="136">
        <v>261</v>
      </c>
      <c r="G163" s="16" t="s">
        <v>16</v>
      </c>
      <c r="H163" s="117" t="s">
        <v>153</v>
      </c>
      <c r="I163" s="117" t="s">
        <v>153</v>
      </c>
      <c r="J163" s="74" t="s">
        <v>34</v>
      </c>
      <c r="K163" s="136">
        <f t="shared" si="5"/>
        <v>310.59</v>
      </c>
    </row>
    <row r="164" spans="1:11" s="138" customFormat="1" ht="18" customHeight="1">
      <c r="A164" s="16">
        <v>131</v>
      </c>
      <c r="B164" s="139" t="s">
        <v>146</v>
      </c>
      <c r="C164" s="73" t="s">
        <v>72</v>
      </c>
      <c r="D164" s="70">
        <v>200</v>
      </c>
      <c r="E164" s="70" t="s">
        <v>21</v>
      </c>
      <c r="F164" s="136">
        <v>34</v>
      </c>
      <c r="G164" s="16" t="s">
        <v>16</v>
      </c>
      <c r="H164" s="117" t="s">
        <v>153</v>
      </c>
      <c r="I164" s="117" t="s">
        <v>153</v>
      </c>
      <c r="J164" s="74" t="s">
        <v>34</v>
      </c>
      <c r="K164" s="136">
        <f t="shared" si="5"/>
        <v>40.46</v>
      </c>
    </row>
    <row r="165" spans="1:11" s="138" customFormat="1" ht="18" customHeight="1">
      <c r="A165" s="134">
        <v>132</v>
      </c>
      <c r="B165" s="139" t="s">
        <v>147</v>
      </c>
      <c r="C165" s="73" t="s">
        <v>149</v>
      </c>
      <c r="D165" s="70">
        <v>50</v>
      </c>
      <c r="E165" s="70" t="s">
        <v>21</v>
      </c>
      <c r="F165" s="136">
        <v>335</v>
      </c>
      <c r="G165" s="16" t="s">
        <v>16</v>
      </c>
      <c r="H165" s="117" t="s">
        <v>153</v>
      </c>
      <c r="I165" s="117" t="s">
        <v>153</v>
      </c>
      <c r="J165" s="74" t="s">
        <v>34</v>
      </c>
      <c r="K165" s="140">
        <f t="shared" si="5"/>
        <v>398.65</v>
      </c>
    </row>
    <row r="166" spans="1:11" s="138" customFormat="1" ht="18" customHeight="1">
      <c r="A166" s="16">
        <v>133</v>
      </c>
      <c r="B166" s="139" t="s">
        <v>237</v>
      </c>
      <c r="C166" s="73" t="s">
        <v>263</v>
      </c>
      <c r="D166" s="70">
        <v>2</v>
      </c>
      <c r="E166" s="70" t="s">
        <v>21</v>
      </c>
      <c r="F166" s="136">
        <v>302</v>
      </c>
      <c r="G166" s="16" t="s">
        <v>16</v>
      </c>
      <c r="H166" s="117" t="s">
        <v>272</v>
      </c>
      <c r="I166" s="117" t="s">
        <v>272</v>
      </c>
      <c r="J166" s="74" t="s">
        <v>34</v>
      </c>
      <c r="K166" s="136">
        <f t="shared" si="5"/>
        <v>359.38</v>
      </c>
    </row>
    <row r="167" spans="1:11" s="138" customFormat="1" ht="18" customHeight="1">
      <c r="A167" s="134">
        <v>134</v>
      </c>
      <c r="B167" s="139" t="s">
        <v>27</v>
      </c>
      <c r="C167" s="73" t="s">
        <v>31</v>
      </c>
      <c r="D167" s="70">
        <v>1</v>
      </c>
      <c r="E167" s="70" t="s">
        <v>33</v>
      </c>
      <c r="F167" s="136">
        <v>1365.56</v>
      </c>
      <c r="G167" s="16" t="s">
        <v>16</v>
      </c>
      <c r="H167" s="117" t="s">
        <v>269</v>
      </c>
      <c r="I167" s="117" t="s">
        <v>271</v>
      </c>
      <c r="J167" s="74" t="s">
        <v>34</v>
      </c>
      <c r="K167" s="140">
        <f t="shared" si="5"/>
        <v>1625.0164</v>
      </c>
    </row>
    <row r="168" spans="1:11" s="138" customFormat="1" ht="18" customHeight="1">
      <c r="A168" s="16">
        <v>135</v>
      </c>
      <c r="B168" s="81" t="s">
        <v>27</v>
      </c>
      <c r="C168" s="74" t="s">
        <v>31</v>
      </c>
      <c r="D168" s="74">
        <v>1</v>
      </c>
      <c r="E168" s="74" t="s">
        <v>45</v>
      </c>
      <c r="F168" s="124">
        <v>1713.74</v>
      </c>
      <c r="G168" s="16" t="s">
        <v>16</v>
      </c>
      <c r="H168" s="117">
        <v>44004</v>
      </c>
      <c r="I168" s="117">
        <v>44012</v>
      </c>
      <c r="J168" s="74" t="s">
        <v>34</v>
      </c>
      <c r="K168" s="140">
        <f t="shared" si="5"/>
        <v>2039.3506</v>
      </c>
    </row>
    <row r="169" spans="1:11" s="138" customFormat="1" ht="18" customHeight="1">
      <c r="A169" s="134">
        <v>136</v>
      </c>
      <c r="B169" s="118" t="s">
        <v>432</v>
      </c>
      <c r="C169" s="141" t="s">
        <v>31</v>
      </c>
      <c r="D169" s="70">
        <v>1</v>
      </c>
      <c r="E169" s="74" t="s">
        <v>45</v>
      </c>
      <c r="F169" s="142">
        <v>1163.28</v>
      </c>
      <c r="G169" s="16" t="s">
        <v>16</v>
      </c>
      <c r="H169" s="98">
        <v>44060</v>
      </c>
      <c r="I169" s="98">
        <v>44064</v>
      </c>
      <c r="J169" s="74" t="s">
        <v>34</v>
      </c>
      <c r="K169" s="140">
        <f t="shared" si="5"/>
        <v>1384.3031999999998</v>
      </c>
    </row>
    <row r="170" spans="1:11" s="138" customFormat="1" ht="18" customHeight="1">
      <c r="A170" s="16">
        <v>137</v>
      </c>
      <c r="B170" s="81" t="s">
        <v>433</v>
      </c>
      <c r="C170" s="83" t="s">
        <v>263</v>
      </c>
      <c r="D170" s="82">
        <v>100</v>
      </c>
      <c r="E170" s="70" t="s">
        <v>21</v>
      </c>
      <c r="F170" s="115">
        <v>126</v>
      </c>
      <c r="G170" s="16" t="s">
        <v>16</v>
      </c>
      <c r="H170" s="80">
        <v>44060</v>
      </c>
      <c r="I170" s="80">
        <v>44063</v>
      </c>
      <c r="J170" s="74" t="s">
        <v>34</v>
      </c>
      <c r="K170" s="140">
        <f t="shared" si="5"/>
        <v>149.94</v>
      </c>
    </row>
    <row r="171" spans="1:11" s="138" customFormat="1" ht="18" customHeight="1">
      <c r="A171" s="134">
        <v>138</v>
      </c>
      <c r="B171" s="81" t="s">
        <v>434</v>
      </c>
      <c r="C171" s="74" t="s">
        <v>31</v>
      </c>
      <c r="D171" s="82">
        <v>1</v>
      </c>
      <c r="E171" s="74" t="s">
        <v>45</v>
      </c>
      <c r="F171" s="115">
        <v>1644.8</v>
      </c>
      <c r="G171" s="16" t="s">
        <v>16</v>
      </c>
      <c r="H171" s="80">
        <v>44076</v>
      </c>
      <c r="I171" s="80">
        <v>44082</v>
      </c>
      <c r="J171" s="74" t="s">
        <v>34</v>
      </c>
      <c r="K171" s="140">
        <f t="shared" si="5"/>
        <v>1957.312</v>
      </c>
    </row>
    <row r="172" spans="1:11" s="138" customFormat="1" ht="18" customHeight="1">
      <c r="A172" s="16">
        <v>139</v>
      </c>
      <c r="B172" s="100" t="s">
        <v>432</v>
      </c>
      <c r="C172" s="74" t="s">
        <v>31</v>
      </c>
      <c r="D172" s="74">
        <v>1</v>
      </c>
      <c r="E172" s="73" t="s">
        <v>45</v>
      </c>
      <c r="F172" s="115">
        <v>2435.27</v>
      </c>
      <c r="G172" s="16" t="s">
        <v>16</v>
      </c>
      <c r="H172" s="80">
        <v>44082</v>
      </c>
      <c r="I172" s="80">
        <v>44092</v>
      </c>
      <c r="J172" s="74" t="s">
        <v>34</v>
      </c>
      <c r="K172" s="140">
        <f t="shared" si="5"/>
        <v>2897.9712999999997</v>
      </c>
    </row>
    <row r="173" spans="1:11" s="138" customFormat="1" ht="18" customHeight="1">
      <c r="A173" s="134">
        <v>140</v>
      </c>
      <c r="B173" s="118" t="s">
        <v>542</v>
      </c>
      <c r="C173" s="105" t="s">
        <v>544</v>
      </c>
      <c r="D173" s="70">
        <v>1</v>
      </c>
      <c r="E173" s="111" t="s">
        <v>45</v>
      </c>
      <c r="F173" s="143">
        <v>106.7</v>
      </c>
      <c r="G173" s="16" t="s">
        <v>16</v>
      </c>
      <c r="H173" s="97">
        <v>44095</v>
      </c>
      <c r="I173" s="98">
        <v>44097</v>
      </c>
      <c r="J173" s="74" t="s">
        <v>34</v>
      </c>
      <c r="K173" s="140">
        <f t="shared" si="5"/>
        <v>126.973</v>
      </c>
    </row>
    <row r="174" spans="1:11" s="138" customFormat="1" ht="18" customHeight="1">
      <c r="A174" s="16">
        <v>141</v>
      </c>
      <c r="B174" s="118" t="s">
        <v>543</v>
      </c>
      <c r="C174" s="83" t="s">
        <v>170</v>
      </c>
      <c r="D174" s="70">
        <v>10</v>
      </c>
      <c r="E174" s="111" t="s">
        <v>21</v>
      </c>
      <c r="F174" s="128">
        <v>21</v>
      </c>
      <c r="G174" s="16" t="s">
        <v>16</v>
      </c>
      <c r="H174" s="97">
        <v>44096</v>
      </c>
      <c r="I174" s="98">
        <v>44096</v>
      </c>
      <c r="J174" s="74" t="s">
        <v>34</v>
      </c>
      <c r="K174" s="140">
        <f t="shared" si="5"/>
        <v>24.99</v>
      </c>
    </row>
    <row r="175" spans="1:11" s="138" customFormat="1" ht="18" customHeight="1">
      <c r="A175" s="134">
        <v>142</v>
      </c>
      <c r="B175" s="100" t="s">
        <v>545</v>
      </c>
      <c r="C175" s="130" t="s">
        <v>31</v>
      </c>
      <c r="D175" s="130">
        <v>1</v>
      </c>
      <c r="E175" s="144" t="s">
        <v>21</v>
      </c>
      <c r="F175" s="128">
        <v>156</v>
      </c>
      <c r="G175" s="16" t="s">
        <v>16</v>
      </c>
      <c r="H175" s="97">
        <v>44096</v>
      </c>
      <c r="I175" s="98">
        <v>44097</v>
      </c>
      <c r="J175" s="74" t="s">
        <v>34</v>
      </c>
      <c r="K175" s="140">
        <f t="shared" si="5"/>
        <v>185.64</v>
      </c>
    </row>
    <row r="176" spans="1:11" s="138" customFormat="1" ht="18" customHeight="1">
      <c r="A176" s="16">
        <v>143</v>
      </c>
      <c r="B176" s="81" t="s">
        <v>546</v>
      </c>
      <c r="C176" s="83" t="s">
        <v>31</v>
      </c>
      <c r="D176" s="82">
        <v>1</v>
      </c>
      <c r="E176" s="77" t="s">
        <v>45</v>
      </c>
      <c r="F176" s="115">
        <v>3117</v>
      </c>
      <c r="G176" s="16" t="s">
        <v>16</v>
      </c>
      <c r="H176" s="80">
        <v>44131</v>
      </c>
      <c r="I176" s="80">
        <v>44138</v>
      </c>
      <c r="J176" s="74" t="s">
        <v>34</v>
      </c>
      <c r="K176" s="140">
        <f t="shared" si="5"/>
        <v>3709.23</v>
      </c>
    </row>
    <row r="177" spans="1:11" s="138" customFormat="1" ht="18" customHeight="1">
      <c r="A177" s="134">
        <v>144</v>
      </c>
      <c r="B177" s="81" t="s">
        <v>547</v>
      </c>
      <c r="C177" s="83" t="s">
        <v>31</v>
      </c>
      <c r="D177" s="82">
        <v>1</v>
      </c>
      <c r="E177" s="77" t="s">
        <v>45</v>
      </c>
      <c r="F177" s="115">
        <v>10907</v>
      </c>
      <c r="G177" s="16" t="s">
        <v>16</v>
      </c>
      <c r="H177" s="80">
        <v>44131</v>
      </c>
      <c r="I177" s="80">
        <v>44137</v>
      </c>
      <c r="J177" s="74" t="s">
        <v>34</v>
      </c>
      <c r="K177" s="140">
        <f t="shared" si="5"/>
        <v>12979.33</v>
      </c>
    </row>
    <row r="178" spans="1:11" s="138" customFormat="1" ht="18" customHeight="1">
      <c r="A178" s="16">
        <v>145</v>
      </c>
      <c r="B178" s="81" t="s">
        <v>548</v>
      </c>
      <c r="C178" s="83" t="s">
        <v>509</v>
      </c>
      <c r="D178" s="82">
        <v>1</v>
      </c>
      <c r="E178" s="77" t="s">
        <v>45</v>
      </c>
      <c r="F178" s="115">
        <v>830.15</v>
      </c>
      <c r="G178" s="16" t="s">
        <v>16</v>
      </c>
      <c r="H178" s="80">
        <v>44132</v>
      </c>
      <c r="I178" s="80">
        <v>44153</v>
      </c>
      <c r="J178" s="74" t="s">
        <v>34</v>
      </c>
      <c r="K178" s="140">
        <f t="shared" si="5"/>
        <v>987.8784999999999</v>
      </c>
    </row>
    <row r="179" spans="1:11" s="138" customFormat="1" ht="18" customHeight="1">
      <c r="A179" s="134">
        <v>146</v>
      </c>
      <c r="B179" s="81" t="s">
        <v>549</v>
      </c>
      <c r="C179" s="141" t="s">
        <v>263</v>
      </c>
      <c r="D179" s="82">
        <v>4</v>
      </c>
      <c r="E179" s="77" t="s">
        <v>21</v>
      </c>
      <c r="F179" s="115">
        <v>1548</v>
      </c>
      <c r="G179" s="16" t="s">
        <v>16</v>
      </c>
      <c r="H179" s="80">
        <v>44132</v>
      </c>
      <c r="I179" s="80">
        <v>44140</v>
      </c>
      <c r="J179" s="74" t="s">
        <v>34</v>
      </c>
      <c r="K179" s="140">
        <f t="shared" si="5"/>
        <v>1842.12</v>
      </c>
    </row>
    <row r="180" spans="1:11" s="138" customFormat="1" ht="18" customHeight="1">
      <c r="A180" s="16">
        <v>147</v>
      </c>
      <c r="B180" s="81" t="s">
        <v>608</v>
      </c>
      <c r="C180" s="83" t="s">
        <v>31</v>
      </c>
      <c r="D180" s="82">
        <v>1</v>
      </c>
      <c r="E180" s="77" t="s">
        <v>45</v>
      </c>
      <c r="F180" s="115">
        <v>4291</v>
      </c>
      <c r="G180" s="16" t="s">
        <v>16</v>
      </c>
      <c r="H180" s="80">
        <v>44174</v>
      </c>
      <c r="I180" s="80">
        <v>44179</v>
      </c>
      <c r="J180" s="74" t="s">
        <v>34</v>
      </c>
      <c r="K180" s="140">
        <f t="shared" si="5"/>
        <v>5106.29</v>
      </c>
    </row>
    <row r="181" spans="1:11" s="138" customFormat="1" ht="18" customHeight="1">
      <c r="A181" s="134">
        <v>148</v>
      </c>
      <c r="B181" s="81" t="s">
        <v>608</v>
      </c>
      <c r="C181" s="83" t="s">
        <v>31</v>
      </c>
      <c r="D181" s="82">
        <v>1</v>
      </c>
      <c r="E181" s="77" t="s">
        <v>45</v>
      </c>
      <c r="F181" s="115">
        <v>1264</v>
      </c>
      <c r="G181" s="16" t="s">
        <v>16</v>
      </c>
      <c r="H181" s="80">
        <v>44183</v>
      </c>
      <c r="I181" s="80">
        <v>44187</v>
      </c>
      <c r="J181" s="74" t="s">
        <v>34</v>
      </c>
      <c r="K181" s="140">
        <f t="shared" si="5"/>
        <v>1504.1599999999999</v>
      </c>
    </row>
    <row r="182" spans="1:11" s="138" customFormat="1" ht="18" customHeight="1" thickBot="1">
      <c r="A182" s="16">
        <v>149</v>
      </c>
      <c r="B182" s="81" t="s">
        <v>609</v>
      </c>
      <c r="C182" s="83" t="s">
        <v>559</v>
      </c>
      <c r="D182" s="82">
        <v>9</v>
      </c>
      <c r="E182" s="77" t="s">
        <v>21</v>
      </c>
      <c r="F182" s="115">
        <v>597.51</v>
      </c>
      <c r="G182" s="16" t="s">
        <v>16</v>
      </c>
      <c r="H182" s="80">
        <v>44186</v>
      </c>
      <c r="I182" s="80">
        <v>44187</v>
      </c>
      <c r="J182" s="74" t="s">
        <v>34</v>
      </c>
      <c r="K182" s="140">
        <f t="shared" si="5"/>
        <v>711.0369</v>
      </c>
    </row>
    <row r="183" spans="1:11" s="44" customFormat="1" ht="21.75" customHeight="1" thickBot="1">
      <c r="A183" s="86"/>
      <c r="B183" s="86" t="s">
        <v>76</v>
      </c>
      <c r="C183" s="87"/>
      <c r="D183" s="88"/>
      <c r="E183" s="88"/>
      <c r="F183" s="89">
        <f>SUM(F159:F182)</f>
        <v>35485.05</v>
      </c>
      <c r="G183" s="90"/>
      <c r="H183" s="91"/>
      <c r="I183" s="92"/>
      <c r="J183" s="93"/>
      <c r="K183" s="89">
        <f t="shared" si="5"/>
        <v>42227.209500000004</v>
      </c>
    </row>
    <row r="184" spans="1:11" ht="20.25" customHeight="1">
      <c r="A184" s="8">
        <v>150</v>
      </c>
      <c r="B184" s="68" t="s">
        <v>124</v>
      </c>
      <c r="C184" s="69" t="s">
        <v>129</v>
      </c>
      <c r="D184" s="70">
        <v>500</v>
      </c>
      <c r="E184" s="70" t="s">
        <v>130</v>
      </c>
      <c r="F184" s="75">
        <v>625</v>
      </c>
      <c r="G184" s="65" t="s">
        <v>16</v>
      </c>
      <c r="H184" s="117" t="s">
        <v>136</v>
      </c>
      <c r="I184" s="117" t="s">
        <v>138</v>
      </c>
      <c r="J184" s="74" t="s">
        <v>34</v>
      </c>
      <c r="K184" s="145">
        <f t="shared" si="5"/>
        <v>743.75</v>
      </c>
    </row>
    <row r="185" spans="1:11" ht="18" customHeight="1">
      <c r="A185" s="64">
        <v>151</v>
      </c>
      <c r="B185" s="68" t="s">
        <v>303</v>
      </c>
      <c r="C185" s="83" t="s">
        <v>175</v>
      </c>
      <c r="D185" s="82">
        <v>1</v>
      </c>
      <c r="E185" s="77" t="s">
        <v>21</v>
      </c>
      <c r="F185" s="108">
        <v>1560</v>
      </c>
      <c r="G185" s="65" t="s">
        <v>16</v>
      </c>
      <c r="H185" s="76">
        <v>43994</v>
      </c>
      <c r="I185" s="76">
        <v>44000</v>
      </c>
      <c r="J185" s="74" t="s">
        <v>35</v>
      </c>
      <c r="K185" s="145">
        <f t="shared" si="5"/>
        <v>1856.3999999999999</v>
      </c>
    </row>
    <row r="186" spans="1:11" s="138" customFormat="1" ht="18" customHeight="1" thickBot="1">
      <c r="A186" s="134">
        <v>152</v>
      </c>
      <c r="B186" s="81" t="s">
        <v>610</v>
      </c>
      <c r="C186" s="83" t="s">
        <v>611</v>
      </c>
      <c r="D186" s="82">
        <v>1</v>
      </c>
      <c r="E186" s="77" t="s">
        <v>45</v>
      </c>
      <c r="F186" s="77">
        <v>2000</v>
      </c>
      <c r="G186" s="65" t="s">
        <v>16</v>
      </c>
      <c r="H186" s="80">
        <v>44176</v>
      </c>
      <c r="I186" s="80">
        <v>44180</v>
      </c>
      <c r="J186" s="74" t="s">
        <v>35</v>
      </c>
      <c r="K186" s="145">
        <f t="shared" si="5"/>
        <v>2380</v>
      </c>
    </row>
    <row r="187" spans="1:11" s="44" customFormat="1" ht="22.5" customHeight="1">
      <c r="A187" s="146"/>
      <c r="B187" s="147" t="s">
        <v>141</v>
      </c>
      <c r="C187" s="148"/>
      <c r="D187" s="149"/>
      <c r="E187" s="149"/>
      <c r="F187" s="150">
        <f>SUM(F184:F186)</f>
        <v>4185</v>
      </c>
      <c r="G187" s="151"/>
      <c r="H187" s="152"/>
      <c r="I187" s="153"/>
      <c r="J187" s="154"/>
      <c r="K187" s="150">
        <f t="shared" si="5"/>
        <v>4980.15</v>
      </c>
    </row>
    <row r="188" spans="1:11" ht="20.25" customHeight="1">
      <c r="A188" s="65">
        <v>153</v>
      </c>
      <c r="B188" s="135" t="s">
        <v>164</v>
      </c>
      <c r="C188" s="74" t="s">
        <v>175</v>
      </c>
      <c r="D188" s="82">
        <v>1</v>
      </c>
      <c r="E188" s="77" t="s">
        <v>33</v>
      </c>
      <c r="F188" s="136">
        <v>3174.18</v>
      </c>
      <c r="G188" s="16" t="s">
        <v>16</v>
      </c>
      <c r="H188" s="80" t="s">
        <v>193</v>
      </c>
      <c r="I188" s="80" t="s">
        <v>194</v>
      </c>
      <c r="J188" s="74" t="s">
        <v>35</v>
      </c>
      <c r="K188" s="136">
        <f>(F188*1.19)</f>
        <v>3777.2742</v>
      </c>
    </row>
    <row r="189" spans="1:11" ht="20.25" customHeight="1">
      <c r="A189" s="65">
        <v>154</v>
      </c>
      <c r="B189" s="81" t="s">
        <v>435</v>
      </c>
      <c r="C189" s="83" t="s">
        <v>442</v>
      </c>
      <c r="D189" s="82">
        <v>1</v>
      </c>
      <c r="E189" s="77" t="s">
        <v>45</v>
      </c>
      <c r="F189" s="115">
        <v>256</v>
      </c>
      <c r="G189" s="16" t="s">
        <v>16</v>
      </c>
      <c r="H189" s="80">
        <v>44011</v>
      </c>
      <c r="I189" s="80">
        <v>44014</v>
      </c>
      <c r="J189" s="74" t="s">
        <v>35</v>
      </c>
      <c r="K189" s="136">
        <f aca="true" t="shared" si="6" ref="K189:K197">(F189*1.19)</f>
        <v>304.64</v>
      </c>
    </row>
    <row r="190" spans="1:11" ht="20.25" customHeight="1">
      <c r="A190" s="65">
        <v>155</v>
      </c>
      <c r="B190" s="81" t="s">
        <v>436</v>
      </c>
      <c r="C190" s="83" t="s">
        <v>442</v>
      </c>
      <c r="D190" s="82">
        <v>1</v>
      </c>
      <c r="E190" s="77" t="s">
        <v>45</v>
      </c>
      <c r="F190" s="115">
        <v>489</v>
      </c>
      <c r="G190" s="16" t="s">
        <v>16</v>
      </c>
      <c r="H190" s="80">
        <v>44061</v>
      </c>
      <c r="I190" s="80">
        <v>44069</v>
      </c>
      <c r="J190" s="74" t="s">
        <v>35</v>
      </c>
      <c r="K190" s="136">
        <f t="shared" si="6"/>
        <v>581.91</v>
      </c>
    </row>
    <row r="191" spans="1:11" ht="20.25" customHeight="1">
      <c r="A191" s="65">
        <v>156</v>
      </c>
      <c r="B191" s="81" t="s">
        <v>437</v>
      </c>
      <c r="C191" s="77" t="s">
        <v>443</v>
      </c>
      <c r="D191" s="82">
        <v>1</v>
      </c>
      <c r="E191" s="77" t="s">
        <v>21</v>
      </c>
      <c r="F191" s="115">
        <v>200</v>
      </c>
      <c r="G191" s="16" t="s">
        <v>16</v>
      </c>
      <c r="H191" s="80">
        <v>44075</v>
      </c>
      <c r="I191" s="80">
        <v>44082</v>
      </c>
      <c r="J191" s="74" t="s">
        <v>35</v>
      </c>
      <c r="K191" s="136">
        <f t="shared" si="6"/>
        <v>238</v>
      </c>
    </row>
    <row r="192" spans="1:11" ht="20.25" customHeight="1">
      <c r="A192" s="65">
        <v>157</v>
      </c>
      <c r="B192" s="81" t="s">
        <v>438</v>
      </c>
      <c r="C192" s="77" t="s">
        <v>444</v>
      </c>
      <c r="D192" s="82">
        <v>1</v>
      </c>
      <c r="E192" s="77" t="s">
        <v>45</v>
      </c>
      <c r="F192" s="115">
        <v>543.28</v>
      </c>
      <c r="G192" s="16" t="s">
        <v>16</v>
      </c>
      <c r="H192" s="80">
        <v>44075</v>
      </c>
      <c r="I192" s="80">
        <v>44082</v>
      </c>
      <c r="J192" s="74" t="s">
        <v>35</v>
      </c>
      <c r="K192" s="136">
        <f t="shared" si="6"/>
        <v>646.5032</v>
      </c>
    </row>
    <row r="193" spans="1:11" ht="20.25" customHeight="1">
      <c r="A193" s="65">
        <v>158</v>
      </c>
      <c r="B193" s="81" t="s">
        <v>439</v>
      </c>
      <c r="C193" s="74" t="s">
        <v>445</v>
      </c>
      <c r="D193" s="82">
        <v>4</v>
      </c>
      <c r="E193" s="77" t="s">
        <v>21</v>
      </c>
      <c r="F193" s="115">
        <v>3800</v>
      </c>
      <c r="G193" s="16" t="s">
        <v>16</v>
      </c>
      <c r="H193" s="80">
        <v>44076</v>
      </c>
      <c r="I193" s="80">
        <v>44088</v>
      </c>
      <c r="J193" s="74" t="s">
        <v>35</v>
      </c>
      <c r="K193" s="136">
        <f t="shared" si="6"/>
        <v>4522</v>
      </c>
    </row>
    <row r="194" spans="1:11" ht="20.25" customHeight="1">
      <c r="A194" s="65">
        <v>159</v>
      </c>
      <c r="B194" s="81" t="s">
        <v>440</v>
      </c>
      <c r="C194" s="74" t="s">
        <v>446</v>
      </c>
      <c r="D194" s="82">
        <v>1</v>
      </c>
      <c r="E194" s="77" t="s">
        <v>21</v>
      </c>
      <c r="F194" s="115">
        <v>2285</v>
      </c>
      <c r="G194" s="16" t="s">
        <v>16</v>
      </c>
      <c r="H194" s="80">
        <v>44076</v>
      </c>
      <c r="I194" s="80">
        <v>44085</v>
      </c>
      <c r="J194" s="74" t="s">
        <v>35</v>
      </c>
      <c r="K194" s="136">
        <f t="shared" si="6"/>
        <v>2719.15</v>
      </c>
    </row>
    <row r="195" spans="1:11" ht="20.25" customHeight="1">
      <c r="A195" s="65">
        <v>160</v>
      </c>
      <c r="B195" s="100" t="s">
        <v>441</v>
      </c>
      <c r="C195" s="74" t="s">
        <v>446</v>
      </c>
      <c r="D195" s="74">
        <v>30</v>
      </c>
      <c r="E195" s="74" t="s">
        <v>21</v>
      </c>
      <c r="F195" s="115">
        <v>26850</v>
      </c>
      <c r="G195" s="16" t="s">
        <v>16</v>
      </c>
      <c r="H195" s="80">
        <v>44077</v>
      </c>
      <c r="I195" s="80">
        <v>44085</v>
      </c>
      <c r="J195" s="74" t="s">
        <v>35</v>
      </c>
      <c r="K195" s="136">
        <f t="shared" si="6"/>
        <v>31951.5</v>
      </c>
    </row>
    <row r="196" spans="1:11" ht="20.25" customHeight="1">
      <c r="A196" s="65">
        <v>161</v>
      </c>
      <c r="B196" s="118" t="s">
        <v>550</v>
      </c>
      <c r="C196" s="83" t="s">
        <v>442</v>
      </c>
      <c r="D196" s="70">
        <v>1</v>
      </c>
      <c r="E196" s="111" t="s">
        <v>45</v>
      </c>
      <c r="F196" s="96">
        <v>314</v>
      </c>
      <c r="G196" s="16" t="s">
        <v>16</v>
      </c>
      <c r="H196" s="97">
        <v>44096</v>
      </c>
      <c r="I196" s="98">
        <v>44102</v>
      </c>
      <c r="J196" s="74" t="s">
        <v>35</v>
      </c>
      <c r="K196" s="136">
        <f t="shared" si="6"/>
        <v>373.65999999999997</v>
      </c>
    </row>
    <row r="197" spans="1:11" ht="20.25" customHeight="1">
      <c r="A197" s="65">
        <v>162</v>
      </c>
      <c r="B197" s="81" t="s">
        <v>441</v>
      </c>
      <c r="C197" s="83" t="s">
        <v>446</v>
      </c>
      <c r="D197" s="74">
        <v>29</v>
      </c>
      <c r="E197" s="74" t="s">
        <v>21</v>
      </c>
      <c r="F197" s="78">
        <v>25955</v>
      </c>
      <c r="G197" s="16" t="s">
        <v>16</v>
      </c>
      <c r="H197" s="80">
        <v>44140</v>
      </c>
      <c r="I197" s="80">
        <v>44147</v>
      </c>
      <c r="J197" s="74" t="s">
        <v>35</v>
      </c>
      <c r="K197" s="136">
        <f t="shared" si="6"/>
        <v>30886.449999999997</v>
      </c>
    </row>
    <row r="198" spans="1:11" s="44" customFormat="1" ht="22.5" customHeight="1" thickBot="1">
      <c r="A198" s="85"/>
      <c r="B198" s="155" t="s">
        <v>192</v>
      </c>
      <c r="C198" s="156"/>
      <c r="D198" s="157"/>
      <c r="E198" s="157"/>
      <c r="F198" s="158">
        <f>SUM(F188:F197)</f>
        <v>63866.46</v>
      </c>
      <c r="G198" s="159"/>
      <c r="H198" s="160"/>
      <c r="I198" s="161"/>
      <c r="J198" s="162"/>
      <c r="K198" s="163">
        <f>F198*1.19</f>
        <v>76001.08739999999</v>
      </c>
    </row>
    <row r="199" spans="1:11" s="44" customFormat="1" ht="19.5" customHeight="1" thickBot="1">
      <c r="A199" s="43"/>
      <c r="B199" s="86" t="s">
        <v>142</v>
      </c>
      <c r="C199" s="87"/>
      <c r="D199" s="88"/>
      <c r="E199" s="88"/>
      <c r="F199" s="89">
        <f>SUM(F198,F187,F183)</f>
        <v>103536.51</v>
      </c>
      <c r="G199" s="90"/>
      <c r="H199" s="91"/>
      <c r="I199" s="92"/>
      <c r="J199" s="93"/>
      <c r="K199" s="94">
        <f>F199*1.19</f>
        <v>123208.4469</v>
      </c>
    </row>
    <row r="200" spans="1:11" ht="20.25" customHeight="1">
      <c r="A200" s="65">
        <v>163</v>
      </c>
      <c r="B200" s="68" t="s">
        <v>79</v>
      </c>
      <c r="C200" s="69" t="s">
        <v>18</v>
      </c>
      <c r="D200" s="70">
        <v>3</v>
      </c>
      <c r="E200" s="111" t="s">
        <v>21</v>
      </c>
      <c r="F200" s="75">
        <v>453.78</v>
      </c>
      <c r="G200" s="65" t="s">
        <v>16</v>
      </c>
      <c r="H200" s="116" t="s">
        <v>67</v>
      </c>
      <c r="I200" s="116" t="s">
        <v>67</v>
      </c>
      <c r="J200" s="122" t="s">
        <v>35</v>
      </c>
      <c r="K200" s="75">
        <f aca="true" t="shared" si="7" ref="K200:K214">(F200*1.19)</f>
        <v>539.9982</v>
      </c>
    </row>
    <row r="201" spans="1:11" ht="18" customHeight="1">
      <c r="A201" s="65">
        <v>164</v>
      </c>
      <c r="B201" s="68" t="s">
        <v>78</v>
      </c>
      <c r="C201" s="69" t="s">
        <v>18</v>
      </c>
      <c r="D201" s="70">
        <v>1</v>
      </c>
      <c r="E201" s="111" t="s">
        <v>21</v>
      </c>
      <c r="F201" s="75">
        <v>100</v>
      </c>
      <c r="G201" s="65" t="s">
        <v>16</v>
      </c>
      <c r="H201" s="116" t="s">
        <v>67</v>
      </c>
      <c r="I201" s="116" t="s">
        <v>67</v>
      </c>
      <c r="J201" s="122" t="s">
        <v>35</v>
      </c>
      <c r="K201" s="75">
        <f t="shared" si="7"/>
        <v>119</v>
      </c>
    </row>
    <row r="202" spans="1:11" ht="20.25" customHeight="1">
      <c r="A202" s="65">
        <v>165</v>
      </c>
      <c r="B202" s="68" t="s">
        <v>80</v>
      </c>
      <c r="C202" s="69" t="s">
        <v>18</v>
      </c>
      <c r="D202" s="70">
        <v>1</v>
      </c>
      <c r="E202" s="111" t="s">
        <v>21</v>
      </c>
      <c r="F202" s="75">
        <v>151.26</v>
      </c>
      <c r="G202" s="65" t="s">
        <v>16</v>
      </c>
      <c r="H202" s="116" t="s">
        <v>47</v>
      </c>
      <c r="I202" s="116" t="s">
        <v>47</v>
      </c>
      <c r="J202" s="122" t="s">
        <v>35</v>
      </c>
      <c r="K202" s="75">
        <f t="shared" si="7"/>
        <v>179.99939999999998</v>
      </c>
    </row>
    <row r="203" spans="1:11" ht="18.75" customHeight="1">
      <c r="A203" s="65">
        <v>166</v>
      </c>
      <c r="B203" s="68" t="s">
        <v>96</v>
      </c>
      <c r="C203" s="69" t="s">
        <v>18</v>
      </c>
      <c r="D203" s="70">
        <v>2</v>
      </c>
      <c r="E203" s="111" t="s">
        <v>21</v>
      </c>
      <c r="F203" s="75">
        <v>302.52</v>
      </c>
      <c r="G203" s="65" t="s">
        <v>16</v>
      </c>
      <c r="H203" s="116" t="s">
        <v>103</v>
      </c>
      <c r="I203" s="116" t="s">
        <v>103</v>
      </c>
      <c r="J203" s="122" t="s">
        <v>35</v>
      </c>
      <c r="K203" s="75">
        <f t="shared" si="7"/>
        <v>359.99879999999996</v>
      </c>
    </row>
    <row r="204" spans="1:11" ht="19.5" customHeight="1">
      <c r="A204" s="65">
        <v>167</v>
      </c>
      <c r="B204" s="68" t="s">
        <v>97</v>
      </c>
      <c r="C204" s="69" t="s">
        <v>18</v>
      </c>
      <c r="D204" s="70">
        <v>2</v>
      </c>
      <c r="E204" s="111" t="s">
        <v>21</v>
      </c>
      <c r="F204" s="75">
        <v>200</v>
      </c>
      <c r="G204" s="65" t="s">
        <v>16</v>
      </c>
      <c r="H204" s="116" t="s">
        <v>103</v>
      </c>
      <c r="I204" s="116" t="s">
        <v>103</v>
      </c>
      <c r="J204" s="122" t="s">
        <v>35</v>
      </c>
      <c r="K204" s="75">
        <f t="shared" si="7"/>
        <v>238</v>
      </c>
    </row>
    <row r="205" spans="1:11" ht="28.5" customHeight="1">
      <c r="A205" s="65">
        <v>168</v>
      </c>
      <c r="B205" s="68" t="s">
        <v>98</v>
      </c>
      <c r="C205" s="69" t="s">
        <v>18</v>
      </c>
      <c r="D205" s="70">
        <v>3</v>
      </c>
      <c r="E205" s="111" t="s">
        <v>21</v>
      </c>
      <c r="F205" s="75">
        <v>176.46</v>
      </c>
      <c r="G205" s="65" t="s">
        <v>16</v>
      </c>
      <c r="H205" s="116" t="s">
        <v>103</v>
      </c>
      <c r="I205" s="116" t="s">
        <v>103</v>
      </c>
      <c r="J205" s="122" t="s">
        <v>35</v>
      </c>
      <c r="K205" s="75">
        <f t="shared" si="7"/>
        <v>209.9874</v>
      </c>
    </row>
    <row r="206" spans="1:11" ht="19.5" customHeight="1">
      <c r="A206" s="65">
        <v>169</v>
      </c>
      <c r="B206" s="68" t="s">
        <v>100</v>
      </c>
      <c r="C206" s="69" t="s">
        <v>18</v>
      </c>
      <c r="D206" s="70">
        <v>1</v>
      </c>
      <c r="E206" s="111" t="s">
        <v>21</v>
      </c>
      <c r="F206" s="75">
        <v>100</v>
      </c>
      <c r="G206" s="65" t="s">
        <v>16</v>
      </c>
      <c r="H206" s="116" t="s">
        <v>105</v>
      </c>
      <c r="I206" s="116" t="s">
        <v>105</v>
      </c>
      <c r="J206" s="122" t="s">
        <v>35</v>
      </c>
      <c r="K206" s="75">
        <f t="shared" si="7"/>
        <v>119</v>
      </c>
    </row>
    <row r="207" spans="1:11" ht="18" customHeight="1">
      <c r="A207" s="65">
        <v>170</v>
      </c>
      <c r="B207" s="164" t="s">
        <v>107</v>
      </c>
      <c r="C207" s="122" t="s">
        <v>18</v>
      </c>
      <c r="D207" s="82">
        <v>3</v>
      </c>
      <c r="E207" s="82" t="s">
        <v>21</v>
      </c>
      <c r="F207" s="75">
        <v>453.78</v>
      </c>
      <c r="G207" s="65" t="s">
        <v>16</v>
      </c>
      <c r="H207" s="113" t="s">
        <v>131</v>
      </c>
      <c r="I207" s="113" t="s">
        <v>131</v>
      </c>
      <c r="J207" s="122" t="s">
        <v>35</v>
      </c>
      <c r="K207" s="75">
        <f t="shared" si="7"/>
        <v>539.9982</v>
      </c>
    </row>
    <row r="208" spans="1:11" ht="20.25" customHeight="1">
      <c r="A208" s="65">
        <v>171</v>
      </c>
      <c r="B208" s="68" t="s">
        <v>108</v>
      </c>
      <c r="C208" s="69" t="s">
        <v>18</v>
      </c>
      <c r="D208" s="70">
        <v>1</v>
      </c>
      <c r="E208" s="70" t="s">
        <v>21</v>
      </c>
      <c r="F208" s="75">
        <v>100</v>
      </c>
      <c r="G208" s="65" t="s">
        <v>16</v>
      </c>
      <c r="H208" s="72" t="s">
        <v>131</v>
      </c>
      <c r="I208" s="72" t="s">
        <v>131</v>
      </c>
      <c r="J208" s="69" t="s">
        <v>35</v>
      </c>
      <c r="K208" s="75">
        <f t="shared" si="7"/>
        <v>119</v>
      </c>
    </row>
    <row r="209" spans="1:11" ht="18" customHeight="1">
      <c r="A209" s="65">
        <v>172</v>
      </c>
      <c r="B209" s="68" t="s">
        <v>109</v>
      </c>
      <c r="C209" s="69" t="s">
        <v>18</v>
      </c>
      <c r="D209" s="70">
        <v>1</v>
      </c>
      <c r="E209" s="70" t="s">
        <v>21</v>
      </c>
      <c r="F209" s="75">
        <v>75.63</v>
      </c>
      <c r="G209" s="65" t="s">
        <v>16</v>
      </c>
      <c r="H209" s="72" t="s">
        <v>131</v>
      </c>
      <c r="I209" s="72" t="s">
        <v>131</v>
      </c>
      <c r="J209" s="122" t="s">
        <v>35</v>
      </c>
      <c r="K209" s="75">
        <f t="shared" si="7"/>
        <v>89.99969999999999</v>
      </c>
    </row>
    <row r="210" spans="1:11" ht="20.25" customHeight="1">
      <c r="A210" s="65">
        <v>173</v>
      </c>
      <c r="B210" s="68" t="s">
        <v>110</v>
      </c>
      <c r="C210" s="69" t="s">
        <v>18</v>
      </c>
      <c r="D210" s="70">
        <v>1</v>
      </c>
      <c r="E210" s="70" t="s">
        <v>21</v>
      </c>
      <c r="F210" s="75">
        <v>75.63</v>
      </c>
      <c r="G210" s="65" t="s">
        <v>16</v>
      </c>
      <c r="H210" s="113" t="s">
        <v>131</v>
      </c>
      <c r="I210" s="72" t="s">
        <v>131</v>
      </c>
      <c r="J210" s="122" t="s">
        <v>35</v>
      </c>
      <c r="K210" s="75">
        <f t="shared" si="7"/>
        <v>89.99969999999999</v>
      </c>
    </row>
    <row r="211" spans="1:11" ht="28.5" customHeight="1">
      <c r="A211" s="65">
        <v>174</v>
      </c>
      <c r="B211" s="68" t="s">
        <v>111</v>
      </c>
      <c r="C211" s="69" t="s">
        <v>18</v>
      </c>
      <c r="D211" s="70">
        <v>2</v>
      </c>
      <c r="E211" s="70" t="s">
        <v>21</v>
      </c>
      <c r="F211" s="75">
        <v>117.64</v>
      </c>
      <c r="G211" s="65" t="s">
        <v>16</v>
      </c>
      <c r="H211" s="113" t="s">
        <v>131</v>
      </c>
      <c r="I211" s="113" t="s">
        <v>131</v>
      </c>
      <c r="J211" s="122" t="s">
        <v>35</v>
      </c>
      <c r="K211" s="75">
        <f t="shared" si="7"/>
        <v>139.9916</v>
      </c>
    </row>
    <row r="212" spans="1:11" ht="30.75" customHeight="1">
      <c r="A212" s="65">
        <v>175</v>
      </c>
      <c r="B212" s="68" t="s">
        <v>641</v>
      </c>
      <c r="C212" s="69" t="s">
        <v>18</v>
      </c>
      <c r="D212" s="101">
        <v>5</v>
      </c>
      <c r="E212" s="70" t="s">
        <v>21</v>
      </c>
      <c r="F212" s="75">
        <v>756.3</v>
      </c>
      <c r="G212" s="65" t="s">
        <v>16</v>
      </c>
      <c r="H212" s="76" t="s">
        <v>180</v>
      </c>
      <c r="I212" s="76" t="s">
        <v>180</v>
      </c>
      <c r="J212" s="122" t="s">
        <v>35</v>
      </c>
      <c r="K212" s="75">
        <f t="shared" si="7"/>
        <v>899.997</v>
      </c>
    </row>
    <row r="213" spans="1:11" ht="20.25" customHeight="1">
      <c r="A213" s="65">
        <v>176</v>
      </c>
      <c r="B213" s="68" t="s">
        <v>156</v>
      </c>
      <c r="C213" s="69" t="s">
        <v>18</v>
      </c>
      <c r="D213" s="101">
        <v>1</v>
      </c>
      <c r="E213" s="70" t="s">
        <v>21</v>
      </c>
      <c r="F213" s="75">
        <v>100</v>
      </c>
      <c r="G213" s="65" t="s">
        <v>16</v>
      </c>
      <c r="H213" s="76" t="s">
        <v>180</v>
      </c>
      <c r="I213" s="76" t="s">
        <v>180</v>
      </c>
      <c r="J213" s="122" t="s">
        <v>35</v>
      </c>
      <c r="K213" s="75">
        <f t="shared" si="7"/>
        <v>119</v>
      </c>
    </row>
    <row r="214" spans="1:11" ht="20.25" customHeight="1">
      <c r="A214" s="65">
        <v>177</v>
      </c>
      <c r="B214" s="68" t="s">
        <v>157</v>
      </c>
      <c r="C214" s="69" t="s">
        <v>18</v>
      </c>
      <c r="D214" s="74">
        <v>1</v>
      </c>
      <c r="E214" s="70" t="s">
        <v>21</v>
      </c>
      <c r="F214" s="75">
        <v>75.63</v>
      </c>
      <c r="G214" s="65" t="s">
        <v>16</v>
      </c>
      <c r="H214" s="76" t="s">
        <v>180</v>
      </c>
      <c r="I214" s="76" t="s">
        <v>180</v>
      </c>
      <c r="J214" s="122" t="s">
        <v>35</v>
      </c>
      <c r="K214" s="75">
        <f t="shared" si="7"/>
        <v>89.99969999999999</v>
      </c>
    </row>
    <row r="215" spans="1:11" ht="21" customHeight="1">
      <c r="A215" s="65">
        <v>178</v>
      </c>
      <c r="B215" s="68" t="s">
        <v>199</v>
      </c>
      <c r="C215" s="69" t="s">
        <v>18</v>
      </c>
      <c r="D215" s="101">
        <v>2</v>
      </c>
      <c r="E215" s="70" t="s">
        <v>21</v>
      </c>
      <c r="F215" s="75">
        <v>302.52</v>
      </c>
      <c r="G215" s="65" t="s">
        <v>16</v>
      </c>
      <c r="H215" s="76" t="s">
        <v>268</v>
      </c>
      <c r="I215" s="76" t="s">
        <v>268</v>
      </c>
      <c r="J215" s="122" t="s">
        <v>35</v>
      </c>
      <c r="K215" s="75">
        <f aca="true" t="shared" si="8" ref="K215:K240">(F215*1.19)</f>
        <v>359.99879999999996</v>
      </c>
    </row>
    <row r="216" spans="1:11" ht="19.5" customHeight="1">
      <c r="A216" s="65">
        <v>179</v>
      </c>
      <c r="B216" s="68" t="s">
        <v>200</v>
      </c>
      <c r="C216" s="69" t="s">
        <v>18</v>
      </c>
      <c r="D216" s="74">
        <v>2</v>
      </c>
      <c r="E216" s="70" t="s">
        <v>21</v>
      </c>
      <c r="F216" s="75">
        <v>151.26</v>
      </c>
      <c r="G216" s="65" t="s">
        <v>16</v>
      </c>
      <c r="H216" s="76" t="s">
        <v>268</v>
      </c>
      <c r="I216" s="76" t="s">
        <v>268</v>
      </c>
      <c r="J216" s="122" t="s">
        <v>35</v>
      </c>
      <c r="K216" s="75">
        <f>(F216*1.19)</f>
        <v>179.99939999999998</v>
      </c>
    </row>
    <row r="217" spans="1:11" ht="18" customHeight="1">
      <c r="A217" s="65">
        <v>180</v>
      </c>
      <c r="B217" s="68" t="s">
        <v>201</v>
      </c>
      <c r="C217" s="69" t="s">
        <v>18</v>
      </c>
      <c r="D217" s="101">
        <v>1</v>
      </c>
      <c r="E217" s="70" t="s">
        <v>21</v>
      </c>
      <c r="F217" s="75">
        <v>58.82</v>
      </c>
      <c r="G217" s="65" t="s">
        <v>16</v>
      </c>
      <c r="H217" s="76" t="s">
        <v>268</v>
      </c>
      <c r="I217" s="76" t="s">
        <v>268</v>
      </c>
      <c r="J217" s="122" t="s">
        <v>35</v>
      </c>
      <c r="K217" s="75">
        <f t="shared" si="8"/>
        <v>69.9958</v>
      </c>
    </row>
    <row r="218" spans="1:11" ht="20.25" customHeight="1">
      <c r="A218" s="65">
        <v>181</v>
      </c>
      <c r="B218" s="68" t="s">
        <v>202</v>
      </c>
      <c r="C218" s="69" t="s">
        <v>18</v>
      </c>
      <c r="D218" s="74">
        <v>1</v>
      </c>
      <c r="E218" s="70" t="s">
        <v>21</v>
      </c>
      <c r="F218" s="75">
        <v>75.63</v>
      </c>
      <c r="G218" s="65" t="s">
        <v>16</v>
      </c>
      <c r="H218" s="76" t="s">
        <v>268</v>
      </c>
      <c r="I218" s="76" t="s">
        <v>268</v>
      </c>
      <c r="J218" s="122" t="s">
        <v>35</v>
      </c>
      <c r="K218" s="75">
        <f>(F218*1.19)</f>
        <v>89.99969999999999</v>
      </c>
    </row>
    <row r="219" spans="1:11" ht="20.25" customHeight="1">
      <c r="A219" s="65">
        <v>182</v>
      </c>
      <c r="B219" s="68" t="s">
        <v>220</v>
      </c>
      <c r="C219" s="69" t="s">
        <v>259</v>
      </c>
      <c r="D219" s="101">
        <v>1</v>
      </c>
      <c r="E219" s="70" t="s">
        <v>45</v>
      </c>
      <c r="F219" s="75">
        <v>3952.71</v>
      </c>
      <c r="G219" s="65" t="s">
        <v>16</v>
      </c>
      <c r="H219" s="76" t="s">
        <v>270</v>
      </c>
      <c r="I219" s="76" t="s">
        <v>272</v>
      </c>
      <c r="J219" s="74" t="s">
        <v>35</v>
      </c>
      <c r="K219" s="75">
        <f>(F219*1.19)</f>
        <v>4703.7249</v>
      </c>
    </row>
    <row r="220" spans="1:11" ht="33" customHeight="1">
      <c r="A220" s="65">
        <v>183</v>
      </c>
      <c r="B220" s="68" t="s">
        <v>247</v>
      </c>
      <c r="C220" s="69" t="s">
        <v>18</v>
      </c>
      <c r="D220" s="74">
        <v>8</v>
      </c>
      <c r="E220" s="70" t="s">
        <v>21</v>
      </c>
      <c r="F220" s="75">
        <v>1210.08</v>
      </c>
      <c r="G220" s="65" t="s">
        <v>16</v>
      </c>
      <c r="H220" s="76" t="s">
        <v>274</v>
      </c>
      <c r="I220" s="76" t="s">
        <v>274</v>
      </c>
      <c r="J220" s="122" t="s">
        <v>35</v>
      </c>
      <c r="K220" s="75">
        <f>(F220*1.19)</f>
        <v>1439.9951999999998</v>
      </c>
    </row>
    <row r="221" spans="1:11" ht="33" customHeight="1">
      <c r="A221" s="65">
        <v>184</v>
      </c>
      <c r="B221" s="68" t="s">
        <v>248</v>
      </c>
      <c r="C221" s="69" t="s">
        <v>18</v>
      </c>
      <c r="D221" s="101">
        <v>1</v>
      </c>
      <c r="E221" s="70" t="s">
        <v>21</v>
      </c>
      <c r="F221" s="75">
        <v>100</v>
      </c>
      <c r="G221" s="65" t="s">
        <v>16</v>
      </c>
      <c r="H221" s="76" t="s">
        <v>274</v>
      </c>
      <c r="I221" s="76" t="s">
        <v>274</v>
      </c>
      <c r="J221" s="122" t="s">
        <v>35</v>
      </c>
      <c r="K221" s="75">
        <f t="shared" si="8"/>
        <v>119</v>
      </c>
    </row>
    <row r="222" spans="1:11" ht="33" customHeight="1">
      <c r="A222" s="65">
        <v>185</v>
      </c>
      <c r="B222" s="165" t="s">
        <v>325</v>
      </c>
      <c r="C222" s="99" t="s">
        <v>18</v>
      </c>
      <c r="D222" s="70">
        <v>5</v>
      </c>
      <c r="E222" s="111" t="s">
        <v>21</v>
      </c>
      <c r="F222" s="108">
        <v>756.3</v>
      </c>
      <c r="G222" s="65" t="s">
        <v>16</v>
      </c>
      <c r="H222" s="76">
        <v>44008</v>
      </c>
      <c r="I222" s="76">
        <v>44011</v>
      </c>
      <c r="J222" s="122" t="s">
        <v>35</v>
      </c>
      <c r="K222" s="75">
        <f t="shared" si="8"/>
        <v>899.997</v>
      </c>
    </row>
    <row r="223" spans="1:11" ht="19.5" customHeight="1">
      <c r="A223" s="65">
        <v>186</v>
      </c>
      <c r="B223" s="100" t="s">
        <v>447</v>
      </c>
      <c r="C223" s="114" t="s">
        <v>455</v>
      </c>
      <c r="D223" s="82">
        <v>1</v>
      </c>
      <c r="E223" s="77" t="s">
        <v>45</v>
      </c>
      <c r="F223" s="78">
        <v>500</v>
      </c>
      <c r="G223" s="65" t="s">
        <v>16</v>
      </c>
      <c r="H223" s="80">
        <v>44027</v>
      </c>
      <c r="I223" s="80">
        <v>44034</v>
      </c>
      <c r="J223" s="122" t="s">
        <v>35</v>
      </c>
      <c r="K223" s="75">
        <f t="shared" si="8"/>
        <v>595</v>
      </c>
    </row>
    <row r="224" spans="1:11" ht="19.5" customHeight="1">
      <c r="A224" s="65">
        <v>187</v>
      </c>
      <c r="B224" s="81" t="s">
        <v>448</v>
      </c>
      <c r="C224" s="99" t="s">
        <v>18</v>
      </c>
      <c r="D224" s="82">
        <v>1</v>
      </c>
      <c r="E224" s="77" t="s">
        <v>21</v>
      </c>
      <c r="F224" s="78">
        <v>100</v>
      </c>
      <c r="G224" s="65" t="s">
        <v>16</v>
      </c>
      <c r="H224" s="80">
        <v>44046</v>
      </c>
      <c r="I224" s="80">
        <v>44047</v>
      </c>
      <c r="J224" s="122" t="s">
        <v>35</v>
      </c>
      <c r="K224" s="75">
        <f t="shared" si="8"/>
        <v>119</v>
      </c>
    </row>
    <row r="225" spans="1:11" ht="19.5" customHeight="1">
      <c r="A225" s="65">
        <v>188</v>
      </c>
      <c r="B225" s="100" t="s">
        <v>449</v>
      </c>
      <c r="C225" s="99" t="s">
        <v>18</v>
      </c>
      <c r="D225" s="82">
        <v>1</v>
      </c>
      <c r="E225" s="77" t="s">
        <v>21</v>
      </c>
      <c r="F225" s="78">
        <v>75.63</v>
      </c>
      <c r="G225" s="65" t="s">
        <v>16</v>
      </c>
      <c r="H225" s="80">
        <v>44046</v>
      </c>
      <c r="I225" s="80">
        <v>44047</v>
      </c>
      <c r="J225" s="122" t="s">
        <v>35</v>
      </c>
      <c r="K225" s="75">
        <f t="shared" si="8"/>
        <v>89.99969999999999</v>
      </c>
    </row>
    <row r="226" spans="1:11" ht="19.5" customHeight="1">
      <c r="A226" s="65">
        <v>189</v>
      </c>
      <c r="B226" s="81" t="s">
        <v>450</v>
      </c>
      <c r="C226" s="166" t="s">
        <v>259</v>
      </c>
      <c r="D226" s="82">
        <v>1</v>
      </c>
      <c r="E226" s="77" t="s">
        <v>45</v>
      </c>
      <c r="F226" s="78">
        <v>2381.93</v>
      </c>
      <c r="G226" s="65" t="s">
        <v>16</v>
      </c>
      <c r="H226" s="98">
        <v>44081</v>
      </c>
      <c r="I226" s="80">
        <v>44088</v>
      </c>
      <c r="J226" s="122" t="s">
        <v>35</v>
      </c>
      <c r="K226" s="75">
        <f t="shared" si="8"/>
        <v>2834.4966999999997</v>
      </c>
    </row>
    <row r="227" spans="1:11" ht="19.5" customHeight="1">
      <c r="A227" s="65">
        <v>190</v>
      </c>
      <c r="B227" s="81" t="s">
        <v>451</v>
      </c>
      <c r="C227" s="166" t="s">
        <v>259</v>
      </c>
      <c r="D227" s="82">
        <v>1</v>
      </c>
      <c r="E227" s="77" t="s">
        <v>45</v>
      </c>
      <c r="F227" s="78">
        <v>1422.27</v>
      </c>
      <c r="G227" s="65" t="s">
        <v>16</v>
      </c>
      <c r="H227" s="98">
        <v>44081</v>
      </c>
      <c r="I227" s="80">
        <v>44088</v>
      </c>
      <c r="J227" s="122" t="s">
        <v>35</v>
      </c>
      <c r="K227" s="75">
        <f t="shared" si="8"/>
        <v>1692.5013</v>
      </c>
    </row>
    <row r="228" spans="1:11" ht="19.5" customHeight="1">
      <c r="A228" s="65">
        <v>191</v>
      </c>
      <c r="B228" s="81" t="s">
        <v>452</v>
      </c>
      <c r="C228" s="166" t="s">
        <v>259</v>
      </c>
      <c r="D228" s="82">
        <v>1</v>
      </c>
      <c r="E228" s="77" t="s">
        <v>45</v>
      </c>
      <c r="F228" s="78">
        <v>1362.28</v>
      </c>
      <c r="G228" s="65" t="s">
        <v>16</v>
      </c>
      <c r="H228" s="98">
        <v>44081</v>
      </c>
      <c r="I228" s="80">
        <v>44088</v>
      </c>
      <c r="J228" s="122" t="s">
        <v>35</v>
      </c>
      <c r="K228" s="75">
        <f t="shared" si="8"/>
        <v>1621.1132</v>
      </c>
    </row>
    <row r="229" spans="1:11" ht="19.5" customHeight="1">
      <c r="A229" s="65">
        <v>192</v>
      </c>
      <c r="B229" s="81" t="s">
        <v>453</v>
      </c>
      <c r="C229" s="166" t="s">
        <v>259</v>
      </c>
      <c r="D229" s="82">
        <v>1</v>
      </c>
      <c r="E229" s="77" t="s">
        <v>45</v>
      </c>
      <c r="F229" s="78">
        <v>1410.29</v>
      </c>
      <c r="G229" s="65" t="s">
        <v>16</v>
      </c>
      <c r="H229" s="98">
        <v>44081</v>
      </c>
      <c r="I229" s="80">
        <v>44088</v>
      </c>
      <c r="J229" s="122" t="s">
        <v>35</v>
      </c>
      <c r="K229" s="75">
        <f t="shared" si="8"/>
        <v>1678.2450999999999</v>
      </c>
    </row>
    <row r="230" spans="1:11" ht="19.5" customHeight="1">
      <c r="A230" s="65">
        <v>193</v>
      </c>
      <c r="B230" s="118" t="s">
        <v>454</v>
      </c>
      <c r="C230" s="99" t="s">
        <v>18</v>
      </c>
      <c r="D230" s="70">
        <v>1</v>
      </c>
      <c r="E230" s="111" t="s">
        <v>21</v>
      </c>
      <c r="F230" s="78">
        <v>151.26</v>
      </c>
      <c r="G230" s="65" t="s">
        <v>16</v>
      </c>
      <c r="H230" s="98">
        <v>44084</v>
      </c>
      <c r="I230" s="98">
        <v>44088</v>
      </c>
      <c r="J230" s="122" t="s">
        <v>35</v>
      </c>
      <c r="K230" s="75">
        <f t="shared" si="8"/>
        <v>179.99939999999998</v>
      </c>
    </row>
    <row r="231" spans="1:11" ht="19.5" customHeight="1">
      <c r="A231" s="65">
        <v>194</v>
      </c>
      <c r="B231" s="81" t="s">
        <v>551</v>
      </c>
      <c r="C231" s="166" t="s">
        <v>259</v>
      </c>
      <c r="D231" s="130">
        <v>1</v>
      </c>
      <c r="E231" s="130" t="s">
        <v>21</v>
      </c>
      <c r="F231" s="96">
        <v>2837.87</v>
      </c>
      <c r="G231" s="65" t="s">
        <v>16</v>
      </c>
      <c r="H231" s="97">
        <v>44089</v>
      </c>
      <c r="I231" s="80">
        <v>44095</v>
      </c>
      <c r="J231" s="122" t="s">
        <v>35</v>
      </c>
      <c r="K231" s="75">
        <f t="shared" si="8"/>
        <v>3377.0652999999998</v>
      </c>
    </row>
    <row r="232" spans="1:11" ht="19.5" customHeight="1">
      <c r="A232" s="65">
        <v>195</v>
      </c>
      <c r="B232" s="167" t="s">
        <v>552</v>
      </c>
      <c r="C232" s="99" t="s">
        <v>18</v>
      </c>
      <c r="D232" s="168">
        <v>1</v>
      </c>
      <c r="E232" s="130" t="s">
        <v>45</v>
      </c>
      <c r="F232" s="96">
        <v>1202.09</v>
      </c>
      <c r="G232" s="65" t="s">
        <v>16</v>
      </c>
      <c r="H232" s="169">
        <v>44089</v>
      </c>
      <c r="I232" s="80">
        <v>44090</v>
      </c>
      <c r="J232" s="122" t="s">
        <v>35</v>
      </c>
      <c r="K232" s="75">
        <f t="shared" si="8"/>
        <v>1430.4870999999998</v>
      </c>
    </row>
    <row r="233" spans="1:11" ht="19.5" customHeight="1">
      <c r="A233" s="65">
        <v>196</v>
      </c>
      <c r="B233" s="81" t="s">
        <v>553</v>
      </c>
      <c r="C233" s="99" t="s">
        <v>18</v>
      </c>
      <c r="D233" s="82">
        <v>1</v>
      </c>
      <c r="E233" s="77" t="s">
        <v>45</v>
      </c>
      <c r="F233" s="96">
        <v>663.86</v>
      </c>
      <c r="G233" s="65" t="s">
        <v>16</v>
      </c>
      <c r="H233" s="79">
        <v>44105</v>
      </c>
      <c r="I233" s="98">
        <v>44106</v>
      </c>
      <c r="J233" s="122" t="s">
        <v>35</v>
      </c>
      <c r="K233" s="75">
        <f t="shared" si="8"/>
        <v>789.9934</v>
      </c>
    </row>
    <row r="234" spans="1:11" ht="19.5" customHeight="1">
      <c r="A234" s="65">
        <v>197</v>
      </c>
      <c r="B234" s="81" t="s">
        <v>554</v>
      </c>
      <c r="C234" s="99" t="s">
        <v>18</v>
      </c>
      <c r="D234" s="82">
        <v>1</v>
      </c>
      <c r="E234" s="77" t="s">
        <v>45</v>
      </c>
      <c r="F234" s="78">
        <v>1015.12</v>
      </c>
      <c r="G234" s="65" t="s">
        <v>16</v>
      </c>
      <c r="H234" s="80">
        <v>44139</v>
      </c>
      <c r="I234" s="80">
        <v>44141</v>
      </c>
      <c r="J234" s="122" t="s">
        <v>35</v>
      </c>
      <c r="K234" s="75">
        <f t="shared" si="8"/>
        <v>1207.9928</v>
      </c>
    </row>
    <row r="235" spans="1:11" ht="19.5" customHeight="1">
      <c r="A235" s="65">
        <v>198</v>
      </c>
      <c r="B235" s="81" t="s">
        <v>555</v>
      </c>
      <c r="C235" s="83" t="s">
        <v>332</v>
      </c>
      <c r="D235" s="82">
        <v>1</v>
      </c>
      <c r="E235" s="77" t="s">
        <v>45</v>
      </c>
      <c r="F235" s="78">
        <v>333.73</v>
      </c>
      <c r="G235" s="65" t="s">
        <v>16</v>
      </c>
      <c r="H235" s="80">
        <v>44140</v>
      </c>
      <c r="I235" s="80">
        <v>44147</v>
      </c>
      <c r="J235" s="122" t="s">
        <v>35</v>
      </c>
      <c r="K235" s="75">
        <f t="shared" si="8"/>
        <v>397.13870000000003</v>
      </c>
    </row>
    <row r="236" spans="1:11" ht="19.5" customHeight="1">
      <c r="A236" s="65">
        <v>199</v>
      </c>
      <c r="B236" s="81" t="s">
        <v>556</v>
      </c>
      <c r="C236" s="83" t="s">
        <v>332</v>
      </c>
      <c r="D236" s="82">
        <v>1</v>
      </c>
      <c r="E236" s="77" t="s">
        <v>45</v>
      </c>
      <c r="F236" s="78">
        <v>1300</v>
      </c>
      <c r="G236" s="65" t="s">
        <v>16</v>
      </c>
      <c r="H236" s="80">
        <v>44140</v>
      </c>
      <c r="I236" s="80">
        <v>44146</v>
      </c>
      <c r="J236" s="122" t="s">
        <v>35</v>
      </c>
      <c r="K236" s="75">
        <f t="shared" si="8"/>
        <v>1547</v>
      </c>
    </row>
    <row r="237" spans="1:11" ht="19.5" customHeight="1">
      <c r="A237" s="65">
        <v>200</v>
      </c>
      <c r="B237" s="81" t="s">
        <v>451</v>
      </c>
      <c r="C237" s="166" t="s">
        <v>259</v>
      </c>
      <c r="D237" s="82">
        <v>1</v>
      </c>
      <c r="E237" s="77" t="s">
        <v>21</v>
      </c>
      <c r="F237" s="78">
        <v>1422.27</v>
      </c>
      <c r="G237" s="65" t="s">
        <v>16</v>
      </c>
      <c r="H237" s="80">
        <v>44140</v>
      </c>
      <c r="I237" s="80">
        <v>44146</v>
      </c>
      <c r="J237" s="122" t="s">
        <v>35</v>
      </c>
      <c r="K237" s="75">
        <f t="shared" si="8"/>
        <v>1692.5013</v>
      </c>
    </row>
    <row r="238" spans="1:11" ht="30" customHeight="1">
      <c r="A238" s="65">
        <v>201</v>
      </c>
      <c r="B238" s="81" t="s">
        <v>557</v>
      </c>
      <c r="C238" s="166" t="s">
        <v>259</v>
      </c>
      <c r="D238" s="82">
        <v>1</v>
      </c>
      <c r="E238" s="77" t="s">
        <v>45</v>
      </c>
      <c r="F238" s="78">
        <v>9124.6</v>
      </c>
      <c r="G238" s="65" t="s">
        <v>16</v>
      </c>
      <c r="H238" s="80">
        <v>44151</v>
      </c>
      <c r="I238" s="80">
        <v>44154</v>
      </c>
      <c r="J238" s="122" t="s">
        <v>35</v>
      </c>
      <c r="K238" s="75">
        <f t="shared" si="8"/>
        <v>10858.274</v>
      </c>
    </row>
    <row r="239" spans="1:11" ht="19.5" customHeight="1">
      <c r="A239" s="65">
        <v>202</v>
      </c>
      <c r="B239" s="81" t="s">
        <v>612</v>
      </c>
      <c r="C239" s="99" t="s">
        <v>18</v>
      </c>
      <c r="D239" s="82">
        <v>1</v>
      </c>
      <c r="E239" s="77" t="s">
        <v>45</v>
      </c>
      <c r="F239" s="77">
        <v>2212.6</v>
      </c>
      <c r="G239" s="65" t="s">
        <v>16</v>
      </c>
      <c r="H239" s="80">
        <v>44169</v>
      </c>
      <c r="I239" s="80">
        <v>44169</v>
      </c>
      <c r="J239" s="122" t="s">
        <v>35</v>
      </c>
      <c r="K239" s="75">
        <f t="shared" si="8"/>
        <v>2632.9939999999997</v>
      </c>
    </row>
    <row r="240" spans="1:11" ht="19.5" customHeight="1" thickBot="1">
      <c r="A240" s="65">
        <v>203</v>
      </c>
      <c r="B240" s="81" t="s">
        <v>613</v>
      </c>
      <c r="C240" s="166" t="s">
        <v>259</v>
      </c>
      <c r="D240" s="82">
        <v>1</v>
      </c>
      <c r="E240" s="77" t="s">
        <v>45</v>
      </c>
      <c r="F240" s="77">
        <v>13272.95</v>
      </c>
      <c r="G240" s="65" t="s">
        <v>16</v>
      </c>
      <c r="H240" s="80">
        <v>44174</v>
      </c>
      <c r="I240" s="80">
        <v>44180</v>
      </c>
      <c r="J240" s="122" t="s">
        <v>35</v>
      </c>
      <c r="K240" s="75">
        <f t="shared" si="8"/>
        <v>15794.8105</v>
      </c>
    </row>
    <row r="241" spans="1:11" s="44" customFormat="1" ht="20.25" customHeight="1" thickBot="1">
      <c r="A241" s="43"/>
      <c r="B241" s="86" t="s">
        <v>73</v>
      </c>
      <c r="C241" s="87"/>
      <c r="D241" s="88"/>
      <c r="E241" s="88"/>
      <c r="F241" s="89">
        <f>SUM(F200:F240)</f>
        <v>50634.7</v>
      </c>
      <c r="G241" s="90"/>
      <c r="H241" s="91"/>
      <c r="I241" s="92"/>
      <c r="J241" s="93"/>
      <c r="K241" s="94">
        <f>F241*1.19</f>
        <v>60255.29299999999</v>
      </c>
    </row>
    <row r="242" spans="1:11" ht="20.25" customHeight="1">
      <c r="A242" s="65">
        <v>204</v>
      </c>
      <c r="B242" s="68" t="s">
        <v>118</v>
      </c>
      <c r="C242" s="69" t="s">
        <v>127</v>
      </c>
      <c r="D242" s="70">
        <v>100</v>
      </c>
      <c r="E242" s="70" t="s">
        <v>21</v>
      </c>
      <c r="F242" s="75">
        <v>425</v>
      </c>
      <c r="G242" s="65" t="s">
        <v>16</v>
      </c>
      <c r="H242" s="72" t="s">
        <v>135</v>
      </c>
      <c r="I242" s="72" t="s">
        <v>135</v>
      </c>
      <c r="J242" s="73" t="s">
        <v>34</v>
      </c>
      <c r="K242" s="75">
        <f>(F242*1.19)</f>
        <v>505.75</v>
      </c>
    </row>
    <row r="243" spans="1:11" ht="21" customHeight="1">
      <c r="A243" s="65">
        <v>205</v>
      </c>
      <c r="B243" s="68" t="s">
        <v>148</v>
      </c>
      <c r="C243" s="69" t="s">
        <v>150</v>
      </c>
      <c r="D243" s="70">
        <v>2</v>
      </c>
      <c r="E243" s="70" t="s">
        <v>21</v>
      </c>
      <c r="F243" s="75">
        <v>337.18</v>
      </c>
      <c r="G243" s="65" t="s">
        <v>16</v>
      </c>
      <c r="H243" s="72" t="s">
        <v>154</v>
      </c>
      <c r="I243" s="72" t="s">
        <v>154</v>
      </c>
      <c r="J243" s="73" t="s">
        <v>34</v>
      </c>
      <c r="K243" s="75">
        <f>(F243*1.19)</f>
        <v>401.2442</v>
      </c>
    </row>
    <row r="244" spans="1:11" ht="21" customHeight="1">
      <c r="A244" s="65">
        <v>206</v>
      </c>
      <c r="B244" s="68" t="s">
        <v>384</v>
      </c>
      <c r="C244" s="69" t="s">
        <v>151</v>
      </c>
      <c r="D244" s="70">
        <v>3</v>
      </c>
      <c r="E244" s="70" t="s">
        <v>102</v>
      </c>
      <c r="F244" s="75">
        <v>786</v>
      </c>
      <c r="G244" s="65" t="s">
        <v>16</v>
      </c>
      <c r="H244" s="72" t="s">
        <v>154</v>
      </c>
      <c r="I244" s="72" t="s">
        <v>154</v>
      </c>
      <c r="J244" s="73" t="s">
        <v>34</v>
      </c>
      <c r="K244" s="75">
        <f>(F244*1.19)</f>
        <v>935.3399999999999</v>
      </c>
    </row>
    <row r="245" spans="1:11" ht="20.25" customHeight="1">
      <c r="A245" s="65">
        <v>207</v>
      </c>
      <c r="B245" s="68" t="s">
        <v>165</v>
      </c>
      <c r="C245" s="69" t="s">
        <v>176</v>
      </c>
      <c r="D245" s="70">
        <v>30</v>
      </c>
      <c r="E245" s="70" t="s">
        <v>102</v>
      </c>
      <c r="F245" s="75">
        <v>1380</v>
      </c>
      <c r="G245" s="65" t="s">
        <v>16</v>
      </c>
      <c r="H245" s="117" t="s">
        <v>184</v>
      </c>
      <c r="I245" s="117" t="s">
        <v>184</v>
      </c>
      <c r="J245" s="73" t="s">
        <v>34</v>
      </c>
      <c r="K245" s="75">
        <f>(F245*1.19)</f>
        <v>1642.1999999999998</v>
      </c>
    </row>
    <row r="246" spans="1:11" ht="19.5" customHeight="1" thickBot="1">
      <c r="A246" s="65">
        <v>208</v>
      </c>
      <c r="B246" s="68" t="s">
        <v>243</v>
      </c>
      <c r="C246" s="114" t="s">
        <v>265</v>
      </c>
      <c r="D246" s="130">
        <v>2</v>
      </c>
      <c r="E246" s="130" t="s">
        <v>21</v>
      </c>
      <c r="F246" s="75">
        <v>240</v>
      </c>
      <c r="G246" s="65" t="s">
        <v>16</v>
      </c>
      <c r="H246" s="79" t="s">
        <v>272</v>
      </c>
      <c r="I246" s="80" t="s">
        <v>272</v>
      </c>
      <c r="J246" s="74" t="s">
        <v>35</v>
      </c>
      <c r="K246" s="75">
        <f>(F246*1.19)</f>
        <v>285.59999999999997</v>
      </c>
    </row>
    <row r="247" spans="1:11" s="44" customFormat="1" ht="18.75" customHeight="1" thickBot="1">
      <c r="A247" s="43"/>
      <c r="B247" s="86" t="s">
        <v>139</v>
      </c>
      <c r="C247" s="87"/>
      <c r="D247" s="88"/>
      <c r="E247" s="88"/>
      <c r="F247" s="89">
        <f>SUM(F242:F246)</f>
        <v>3168.1800000000003</v>
      </c>
      <c r="G247" s="90"/>
      <c r="H247" s="91"/>
      <c r="I247" s="92"/>
      <c r="J247" s="93"/>
      <c r="K247" s="94">
        <f>F247*1.19</f>
        <v>3770.1342</v>
      </c>
    </row>
    <row r="248" spans="1:11" s="44" customFormat="1" ht="16.5" customHeight="1" thickBot="1">
      <c r="A248" s="43"/>
      <c r="B248" s="86" t="s">
        <v>140</v>
      </c>
      <c r="C248" s="87"/>
      <c r="D248" s="88"/>
      <c r="E248" s="88"/>
      <c r="F248" s="89">
        <f>SUM(F247,F241)</f>
        <v>53802.88</v>
      </c>
      <c r="G248" s="90"/>
      <c r="H248" s="91"/>
      <c r="I248" s="92"/>
      <c r="J248" s="93"/>
      <c r="K248" s="94">
        <f>F248*1.19</f>
        <v>64025.42719999999</v>
      </c>
    </row>
    <row r="249" spans="1:11" ht="31.5" customHeight="1">
      <c r="A249" s="65">
        <v>209</v>
      </c>
      <c r="B249" s="68" t="s">
        <v>282</v>
      </c>
      <c r="C249" s="69" t="s">
        <v>44</v>
      </c>
      <c r="D249" s="70">
        <v>1</v>
      </c>
      <c r="E249" s="111" t="s">
        <v>45</v>
      </c>
      <c r="F249" s="75">
        <v>352.94</v>
      </c>
      <c r="G249" s="65" t="s">
        <v>16</v>
      </c>
      <c r="H249" s="116" t="s">
        <v>47</v>
      </c>
      <c r="I249" s="113" t="s">
        <v>48</v>
      </c>
      <c r="J249" s="69" t="s">
        <v>35</v>
      </c>
      <c r="K249" s="75">
        <f>(F249*1.19)</f>
        <v>419.99859999999995</v>
      </c>
    </row>
    <row r="250" spans="1:11" ht="20.25" customHeight="1">
      <c r="A250" s="65">
        <v>210</v>
      </c>
      <c r="B250" s="68" t="s">
        <v>53</v>
      </c>
      <c r="C250" s="69" t="s">
        <v>30</v>
      </c>
      <c r="D250" s="70">
        <v>1</v>
      </c>
      <c r="E250" s="111" t="s">
        <v>45</v>
      </c>
      <c r="F250" s="75">
        <v>760</v>
      </c>
      <c r="G250" s="65" t="s">
        <v>16</v>
      </c>
      <c r="H250" s="113" t="s">
        <v>52</v>
      </c>
      <c r="I250" s="113" t="s">
        <v>54</v>
      </c>
      <c r="J250" s="69" t="s">
        <v>35</v>
      </c>
      <c r="K250" s="75">
        <f>(F250*1.19)</f>
        <v>904.4</v>
      </c>
    </row>
    <row r="251" spans="1:11" ht="20.25" customHeight="1">
      <c r="A251" s="65">
        <v>211</v>
      </c>
      <c r="B251" s="68" t="s">
        <v>112</v>
      </c>
      <c r="C251" s="69" t="s">
        <v>125</v>
      </c>
      <c r="D251" s="70">
        <v>1</v>
      </c>
      <c r="E251" s="70" t="s">
        <v>45</v>
      </c>
      <c r="F251" s="75">
        <v>575</v>
      </c>
      <c r="G251" s="65" t="s">
        <v>16</v>
      </c>
      <c r="H251" s="113" t="s">
        <v>132</v>
      </c>
      <c r="I251" s="80" t="s">
        <v>137</v>
      </c>
      <c r="J251" s="74" t="s">
        <v>35</v>
      </c>
      <c r="K251" s="75">
        <f>(F251*1.19)</f>
        <v>684.25</v>
      </c>
    </row>
    <row r="252" spans="1:11" ht="20.25" customHeight="1">
      <c r="A252" s="65">
        <v>212</v>
      </c>
      <c r="B252" s="68" t="s">
        <v>115</v>
      </c>
      <c r="C252" s="69" t="s">
        <v>126</v>
      </c>
      <c r="D252" s="70">
        <v>1</v>
      </c>
      <c r="E252" s="70" t="s">
        <v>45</v>
      </c>
      <c r="F252" s="75">
        <v>5458.79</v>
      </c>
      <c r="G252" s="65" t="s">
        <v>16</v>
      </c>
      <c r="H252" s="80" t="s">
        <v>133</v>
      </c>
      <c r="I252" s="80" t="s">
        <v>137</v>
      </c>
      <c r="J252" s="74" t="s">
        <v>35</v>
      </c>
      <c r="K252" s="75">
        <f aca="true" t="shared" si="9" ref="K252:K257">(F252*1.19)</f>
        <v>6495.960099999999</v>
      </c>
    </row>
    <row r="253" spans="1:11" ht="20.25" customHeight="1">
      <c r="A253" s="65">
        <v>213</v>
      </c>
      <c r="B253" s="139" t="s">
        <v>198</v>
      </c>
      <c r="C253" s="69" t="s">
        <v>251</v>
      </c>
      <c r="D253" s="70">
        <v>1</v>
      </c>
      <c r="E253" s="111" t="s">
        <v>45</v>
      </c>
      <c r="F253" s="75">
        <v>142.29</v>
      </c>
      <c r="G253" s="65" t="s">
        <v>16</v>
      </c>
      <c r="H253" s="116" t="s">
        <v>267</v>
      </c>
      <c r="I253" s="113" t="s">
        <v>267</v>
      </c>
      <c r="J253" s="69" t="s">
        <v>34</v>
      </c>
      <c r="K253" s="75">
        <f t="shared" si="9"/>
        <v>169.3251</v>
      </c>
    </row>
    <row r="254" spans="1:11" ht="20.25" customHeight="1">
      <c r="A254" s="65">
        <v>214</v>
      </c>
      <c r="B254" s="139" t="s">
        <v>203</v>
      </c>
      <c r="C254" s="69" t="s">
        <v>125</v>
      </c>
      <c r="D254" s="70">
        <v>1</v>
      </c>
      <c r="E254" s="111" t="s">
        <v>45</v>
      </c>
      <c r="F254" s="75">
        <v>17955.45</v>
      </c>
      <c r="G254" s="65" t="s">
        <v>16</v>
      </c>
      <c r="H254" s="116" t="s">
        <v>268</v>
      </c>
      <c r="I254" s="113" t="s">
        <v>269</v>
      </c>
      <c r="J254" s="69" t="s">
        <v>35</v>
      </c>
      <c r="K254" s="75">
        <f t="shared" si="9"/>
        <v>21366.9855</v>
      </c>
    </row>
    <row r="255" spans="1:11" ht="20.25" customHeight="1">
      <c r="A255" s="65">
        <v>215</v>
      </c>
      <c r="B255" s="139" t="s">
        <v>207</v>
      </c>
      <c r="C255" s="69" t="s">
        <v>255</v>
      </c>
      <c r="D255" s="70">
        <v>1</v>
      </c>
      <c r="E255" s="111" t="s">
        <v>45</v>
      </c>
      <c r="F255" s="75">
        <v>2617</v>
      </c>
      <c r="G255" s="65" t="s">
        <v>16</v>
      </c>
      <c r="H255" s="116" t="s">
        <v>277</v>
      </c>
      <c r="I255" s="113" t="s">
        <v>271</v>
      </c>
      <c r="J255" s="69" t="s">
        <v>35</v>
      </c>
      <c r="K255" s="75">
        <f t="shared" si="9"/>
        <v>3114.23</v>
      </c>
    </row>
    <row r="256" spans="1:11" ht="34.5" customHeight="1">
      <c r="A256" s="65">
        <v>216</v>
      </c>
      <c r="B256" s="139" t="s">
        <v>212</v>
      </c>
      <c r="C256" s="69" t="s">
        <v>258</v>
      </c>
      <c r="D256" s="70">
        <v>1</v>
      </c>
      <c r="E256" s="111" t="s">
        <v>45</v>
      </c>
      <c r="F256" s="75">
        <v>5925</v>
      </c>
      <c r="G256" s="65" t="s">
        <v>16</v>
      </c>
      <c r="H256" s="116" t="s">
        <v>269</v>
      </c>
      <c r="I256" s="113" t="s">
        <v>271</v>
      </c>
      <c r="J256" s="69" t="s">
        <v>35</v>
      </c>
      <c r="K256" s="75">
        <f t="shared" si="9"/>
        <v>7050.75</v>
      </c>
    </row>
    <row r="257" spans="1:11" ht="34.5" customHeight="1">
      <c r="A257" s="65">
        <v>217</v>
      </c>
      <c r="B257" s="139" t="s">
        <v>246</v>
      </c>
      <c r="C257" s="69" t="s">
        <v>44</v>
      </c>
      <c r="D257" s="70">
        <v>8</v>
      </c>
      <c r="E257" s="111" t="s">
        <v>21</v>
      </c>
      <c r="F257" s="75">
        <v>705.92</v>
      </c>
      <c r="G257" s="65" t="s">
        <v>16</v>
      </c>
      <c r="H257" s="116" t="s">
        <v>273</v>
      </c>
      <c r="I257" s="113" t="s">
        <v>273</v>
      </c>
      <c r="J257" s="69" t="s">
        <v>35</v>
      </c>
      <c r="K257" s="75">
        <f t="shared" si="9"/>
        <v>840.0447999999999</v>
      </c>
    </row>
    <row r="258" spans="1:11" ht="26.25" customHeight="1">
      <c r="A258" s="65">
        <v>218</v>
      </c>
      <c r="B258" s="139" t="s">
        <v>304</v>
      </c>
      <c r="C258" s="83" t="s">
        <v>305</v>
      </c>
      <c r="D258" s="82">
        <v>1</v>
      </c>
      <c r="E258" s="77" t="s">
        <v>21</v>
      </c>
      <c r="F258" s="170">
        <v>80</v>
      </c>
      <c r="G258" s="65" t="s">
        <v>16</v>
      </c>
      <c r="H258" s="116">
        <v>43994</v>
      </c>
      <c r="I258" s="113">
        <v>43994</v>
      </c>
      <c r="J258" s="69" t="s">
        <v>35</v>
      </c>
      <c r="K258" s="75">
        <f>F258+F258*19/100</f>
        <v>95.2</v>
      </c>
    </row>
    <row r="259" spans="1:11" ht="26.25" customHeight="1">
      <c r="A259" s="65">
        <v>219</v>
      </c>
      <c r="B259" s="81" t="s">
        <v>302</v>
      </c>
      <c r="C259" s="83" t="s">
        <v>30</v>
      </c>
      <c r="D259" s="82">
        <v>1</v>
      </c>
      <c r="E259" s="77" t="s">
        <v>21</v>
      </c>
      <c r="F259" s="170">
        <v>420.17</v>
      </c>
      <c r="G259" s="65" t="s">
        <v>16</v>
      </c>
      <c r="H259" s="116">
        <v>43993</v>
      </c>
      <c r="I259" s="113">
        <v>43997</v>
      </c>
      <c r="J259" s="69" t="s">
        <v>35</v>
      </c>
      <c r="K259" s="75">
        <f aca="true" t="shared" si="10" ref="K259:K318">F259+F259*19/100</f>
        <v>500.0023</v>
      </c>
    </row>
    <row r="260" spans="1:11" ht="26.25" customHeight="1">
      <c r="A260" s="65">
        <v>220</v>
      </c>
      <c r="B260" s="81" t="s">
        <v>316</v>
      </c>
      <c r="C260" s="83" t="s">
        <v>30</v>
      </c>
      <c r="D260" s="82">
        <v>1</v>
      </c>
      <c r="E260" s="77" t="s">
        <v>21</v>
      </c>
      <c r="F260" s="170">
        <v>24282</v>
      </c>
      <c r="G260" s="65" t="s">
        <v>16</v>
      </c>
      <c r="H260" s="116">
        <v>44000</v>
      </c>
      <c r="I260" s="113">
        <v>44006</v>
      </c>
      <c r="J260" s="69" t="s">
        <v>35</v>
      </c>
      <c r="K260" s="75">
        <f t="shared" si="10"/>
        <v>28895.58</v>
      </c>
    </row>
    <row r="261" spans="1:11" ht="26.25" customHeight="1">
      <c r="A261" s="65">
        <v>221</v>
      </c>
      <c r="B261" s="81" t="s">
        <v>317</v>
      </c>
      <c r="C261" s="83" t="s">
        <v>251</v>
      </c>
      <c r="D261" s="82">
        <v>1</v>
      </c>
      <c r="E261" s="77" t="s">
        <v>45</v>
      </c>
      <c r="F261" s="170">
        <v>128.03</v>
      </c>
      <c r="G261" s="65" t="s">
        <v>16</v>
      </c>
      <c r="H261" s="116">
        <v>43999</v>
      </c>
      <c r="I261" s="113">
        <v>44006</v>
      </c>
      <c r="J261" s="69" t="s">
        <v>34</v>
      </c>
      <c r="K261" s="75">
        <f t="shared" si="10"/>
        <v>152.3557</v>
      </c>
    </row>
    <row r="262" spans="1:11" ht="26.25" customHeight="1">
      <c r="A262" s="65">
        <v>222</v>
      </c>
      <c r="B262" s="81" t="s">
        <v>327</v>
      </c>
      <c r="C262" s="83" t="s">
        <v>328</v>
      </c>
      <c r="D262" s="74">
        <v>3</v>
      </c>
      <c r="E262" s="74" t="s">
        <v>21</v>
      </c>
      <c r="F262" s="170">
        <v>17.7</v>
      </c>
      <c r="G262" s="65" t="s">
        <v>16</v>
      </c>
      <c r="H262" s="116">
        <v>44008</v>
      </c>
      <c r="I262" s="113">
        <v>44011</v>
      </c>
      <c r="J262" s="69" t="s">
        <v>34</v>
      </c>
      <c r="K262" s="75">
        <f aca="true" t="shared" si="11" ref="K262:K281">F262+F262*19/100</f>
        <v>21.063</v>
      </c>
    </row>
    <row r="263" spans="1:11" ht="26.25" customHeight="1">
      <c r="A263" s="65">
        <v>223</v>
      </c>
      <c r="B263" s="81" t="s">
        <v>410</v>
      </c>
      <c r="C263" s="74" t="s">
        <v>125</v>
      </c>
      <c r="D263" s="74">
        <v>1</v>
      </c>
      <c r="E263" s="74" t="s">
        <v>21</v>
      </c>
      <c r="F263" s="115">
        <v>840.34</v>
      </c>
      <c r="G263" s="65" t="s">
        <v>16</v>
      </c>
      <c r="H263" s="116">
        <v>44022</v>
      </c>
      <c r="I263" s="113">
        <v>44032</v>
      </c>
      <c r="J263" s="69" t="s">
        <v>34</v>
      </c>
      <c r="K263" s="75">
        <f t="shared" si="11"/>
        <v>1000.0046</v>
      </c>
    </row>
    <row r="264" spans="1:11" ht="26.25" customHeight="1">
      <c r="A264" s="65">
        <v>224</v>
      </c>
      <c r="B264" s="81" t="s">
        <v>394</v>
      </c>
      <c r="C264" s="74" t="s">
        <v>125</v>
      </c>
      <c r="D264" s="82">
        <v>1</v>
      </c>
      <c r="E264" s="77" t="s">
        <v>45</v>
      </c>
      <c r="F264" s="78">
        <v>599.58</v>
      </c>
      <c r="G264" s="65" t="s">
        <v>16</v>
      </c>
      <c r="H264" s="116">
        <v>44034</v>
      </c>
      <c r="I264" s="113">
        <v>44042</v>
      </c>
      <c r="J264" s="69" t="s">
        <v>35</v>
      </c>
      <c r="K264" s="75">
        <f t="shared" si="11"/>
        <v>713.5002000000001</v>
      </c>
    </row>
    <row r="265" spans="1:11" ht="26.25" customHeight="1">
      <c r="A265" s="65">
        <v>225</v>
      </c>
      <c r="B265" s="81" t="s">
        <v>395</v>
      </c>
      <c r="C265" s="109" t="s">
        <v>396</v>
      </c>
      <c r="D265" s="125">
        <v>1</v>
      </c>
      <c r="E265" s="126" t="s">
        <v>45</v>
      </c>
      <c r="F265" s="115">
        <v>5044</v>
      </c>
      <c r="G265" s="65" t="s">
        <v>16</v>
      </c>
      <c r="H265" s="116">
        <v>44055</v>
      </c>
      <c r="I265" s="113">
        <v>44074</v>
      </c>
      <c r="J265" s="69" t="s">
        <v>35</v>
      </c>
      <c r="K265" s="75">
        <f t="shared" si="11"/>
        <v>6002.36</v>
      </c>
    </row>
    <row r="266" spans="1:11" ht="26.25" customHeight="1">
      <c r="A266" s="65">
        <v>226</v>
      </c>
      <c r="B266" s="81" t="s">
        <v>397</v>
      </c>
      <c r="C266" s="141" t="s">
        <v>125</v>
      </c>
      <c r="D266" s="82">
        <v>1</v>
      </c>
      <c r="E266" s="77" t="s">
        <v>45</v>
      </c>
      <c r="F266" s="78">
        <v>445.45</v>
      </c>
      <c r="G266" s="65" t="s">
        <v>16</v>
      </c>
      <c r="H266" s="116">
        <v>44061</v>
      </c>
      <c r="I266" s="113">
        <v>44074</v>
      </c>
      <c r="J266" s="69" t="s">
        <v>35</v>
      </c>
      <c r="K266" s="75">
        <f t="shared" si="11"/>
        <v>530.0855</v>
      </c>
    </row>
    <row r="267" spans="1:11" ht="26.25" customHeight="1">
      <c r="A267" s="65">
        <v>227</v>
      </c>
      <c r="B267" s="127" t="s">
        <v>475</v>
      </c>
      <c r="C267" s="130" t="s">
        <v>30</v>
      </c>
      <c r="D267" s="82">
        <v>1</v>
      </c>
      <c r="E267" s="77" t="s">
        <v>45</v>
      </c>
      <c r="F267" s="78">
        <v>500</v>
      </c>
      <c r="G267" s="65" t="s">
        <v>16</v>
      </c>
      <c r="H267" s="79">
        <v>44089</v>
      </c>
      <c r="I267" s="80">
        <v>44092</v>
      </c>
      <c r="J267" s="69" t="s">
        <v>35</v>
      </c>
      <c r="K267" s="75">
        <f t="shared" si="11"/>
        <v>595</v>
      </c>
    </row>
    <row r="268" spans="1:11" ht="26.25" customHeight="1">
      <c r="A268" s="65">
        <v>228</v>
      </c>
      <c r="B268" s="81" t="s">
        <v>476</v>
      </c>
      <c r="C268" s="114" t="s">
        <v>261</v>
      </c>
      <c r="D268" s="82">
        <v>1</v>
      </c>
      <c r="E268" s="77" t="s">
        <v>45</v>
      </c>
      <c r="F268" s="78">
        <v>402</v>
      </c>
      <c r="G268" s="65" t="s">
        <v>16</v>
      </c>
      <c r="H268" s="79">
        <v>44091</v>
      </c>
      <c r="I268" s="80">
        <v>44095</v>
      </c>
      <c r="J268" s="69" t="s">
        <v>34</v>
      </c>
      <c r="K268" s="75">
        <f t="shared" si="11"/>
        <v>478.38</v>
      </c>
    </row>
    <row r="269" spans="1:11" ht="26.25" customHeight="1">
      <c r="A269" s="65">
        <v>229</v>
      </c>
      <c r="B269" s="81" t="s">
        <v>477</v>
      </c>
      <c r="C269" s="130" t="s">
        <v>30</v>
      </c>
      <c r="D269" s="82">
        <v>1</v>
      </c>
      <c r="E269" s="77" t="s">
        <v>45</v>
      </c>
      <c r="F269" s="78">
        <v>8240.39</v>
      </c>
      <c r="G269" s="65" t="s">
        <v>16</v>
      </c>
      <c r="H269" s="79">
        <v>44092</v>
      </c>
      <c r="I269" s="80">
        <v>44096</v>
      </c>
      <c r="J269" s="69" t="s">
        <v>35</v>
      </c>
      <c r="K269" s="75">
        <f t="shared" si="11"/>
        <v>9806.0641</v>
      </c>
    </row>
    <row r="270" spans="1:11" ht="26.25" customHeight="1">
      <c r="A270" s="65">
        <v>230</v>
      </c>
      <c r="B270" s="81" t="s">
        <v>478</v>
      </c>
      <c r="C270" s="83" t="s">
        <v>125</v>
      </c>
      <c r="D270" s="82">
        <v>1</v>
      </c>
      <c r="E270" s="77" t="s">
        <v>45</v>
      </c>
      <c r="F270" s="78">
        <v>20902</v>
      </c>
      <c r="G270" s="65" t="s">
        <v>16</v>
      </c>
      <c r="H270" s="79">
        <v>44092</v>
      </c>
      <c r="I270" s="80">
        <v>44096</v>
      </c>
      <c r="J270" s="69" t="s">
        <v>35</v>
      </c>
      <c r="K270" s="75">
        <f t="shared" si="11"/>
        <v>24873.38</v>
      </c>
    </row>
    <row r="271" spans="1:11" ht="26.25" customHeight="1">
      <c r="A271" s="65">
        <v>231</v>
      </c>
      <c r="B271" s="81" t="s">
        <v>479</v>
      </c>
      <c r="C271" s="83" t="s">
        <v>125</v>
      </c>
      <c r="D271" s="82">
        <v>1</v>
      </c>
      <c r="E271" s="77" t="s">
        <v>45</v>
      </c>
      <c r="F271" s="78">
        <v>5262.6</v>
      </c>
      <c r="G271" s="65" t="s">
        <v>16</v>
      </c>
      <c r="H271" s="79">
        <v>44098</v>
      </c>
      <c r="I271" s="80">
        <v>44099</v>
      </c>
      <c r="J271" s="69" t="s">
        <v>35</v>
      </c>
      <c r="K271" s="75">
        <f t="shared" si="11"/>
        <v>6262.494000000001</v>
      </c>
    </row>
    <row r="272" spans="1:11" ht="26.25" customHeight="1">
      <c r="A272" s="65">
        <v>232</v>
      </c>
      <c r="B272" s="81" t="s">
        <v>480</v>
      </c>
      <c r="C272" s="83" t="s">
        <v>125</v>
      </c>
      <c r="D272" s="82">
        <v>1</v>
      </c>
      <c r="E272" s="77" t="s">
        <v>45</v>
      </c>
      <c r="F272" s="78">
        <v>3579.83</v>
      </c>
      <c r="G272" s="65" t="s">
        <v>16</v>
      </c>
      <c r="H272" s="79">
        <v>44098</v>
      </c>
      <c r="I272" s="80">
        <v>44099</v>
      </c>
      <c r="J272" s="69" t="s">
        <v>35</v>
      </c>
      <c r="K272" s="75">
        <f t="shared" si="11"/>
        <v>4259.9977</v>
      </c>
    </row>
    <row r="273" spans="1:11" ht="26.25" customHeight="1">
      <c r="A273" s="65">
        <v>233</v>
      </c>
      <c r="B273" s="81" t="s">
        <v>481</v>
      </c>
      <c r="C273" s="171" t="s">
        <v>125</v>
      </c>
      <c r="D273" s="125">
        <v>1</v>
      </c>
      <c r="E273" s="126" t="s">
        <v>45</v>
      </c>
      <c r="F273" s="78">
        <v>4134.58</v>
      </c>
      <c r="G273" s="65" t="s">
        <v>16</v>
      </c>
      <c r="H273" s="80" t="s">
        <v>489</v>
      </c>
      <c r="I273" s="80" t="s">
        <v>491</v>
      </c>
      <c r="J273" s="69" t="s">
        <v>35</v>
      </c>
      <c r="K273" s="75">
        <f t="shared" si="11"/>
        <v>4920.1502</v>
      </c>
    </row>
    <row r="274" spans="1:11" ht="26.25" customHeight="1">
      <c r="A274" s="65">
        <v>234</v>
      </c>
      <c r="B274" s="81" t="s">
        <v>482</v>
      </c>
      <c r="C274" s="171" t="s">
        <v>125</v>
      </c>
      <c r="D274" s="125">
        <v>1</v>
      </c>
      <c r="E274" s="126" t="s">
        <v>45</v>
      </c>
      <c r="F274" s="78">
        <v>2064.28</v>
      </c>
      <c r="G274" s="65" t="s">
        <v>16</v>
      </c>
      <c r="H274" s="80" t="s">
        <v>489</v>
      </c>
      <c r="I274" s="80" t="s">
        <v>491</v>
      </c>
      <c r="J274" s="69" t="s">
        <v>35</v>
      </c>
      <c r="K274" s="75">
        <f t="shared" si="11"/>
        <v>2456.4932000000003</v>
      </c>
    </row>
    <row r="275" spans="1:11" ht="26.25" customHeight="1">
      <c r="A275" s="65">
        <v>235</v>
      </c>
      <c r="B275" s="81" t="s">
        <v>484</v>
      </c>
      <c r="C275" s="171" t="s">
        <v>44</v>
      </c>
      <c r="D275" s="125">
        <v>1</v>
      </c>
      <c r="E275" s="126" t="s">
        <v>45</v>
      </c>
      <c r="F275" s="78">
        <v>600</v>
      </c>
      <c r="G275" s="65" t="s">
        <v>16</v>
      </c>
      <c r="H275" s="80">
        <v>44140</v>
      </c>
      <c r="I275" s="80">
        <v>44147</v>
      </c>
      <c r="J275" s="69" t="s">
        <v>35</v>
      </c>
      <c r="K275" s="75">
        <f t="shared" si="11"/>
        <v>714</v>
      </c>
    </row>
    <row r="276" spans="1:11" ht="26.25" customHeight="1">
      <c r="A276" s="65">
        <v>236</v>
      </c>
      <c r="B276" s="81" t="s">
        <v>485</v>
      </c>
      <c r="C276" s="171" t="s">
        <v>125</v>
      </c>
      <c r="D276" s="125">
        <v>1</v>
      </c>
      <c r="E276" s="126" t="s">
        <v>21</v>
      </c>
      <c r="F276" s="78">
        <v>3474.79</v>
      </c>
      <c r="G276" s="65" t="s">
        <v>16</v>
      </c>
      <c r="H276" s="80">
        <v>44140</v>
      </c>
      <c r="I276" s="80">
        <v>44146</v>
      </c>
      <c r="J276" s="69" t="s">
        <v>35</v>
      </c>
      <c r="K276" s="75">
        <f t="shared" si="11"/>
        <v>4135.0001</v>
      </c>
    </row>
    <row r="277" spans="1:11" ht="26.25" customHeight="1">
      <c r="A277" s="65">
        <v>237</v>
      </c>
      <c r="B277" s="81" t="s">
        <v>486</v>
      </c>
      <c r="C277" s="171" t="s">
        <v>493</v>
      </c>
      <c r="D277" s="125">
        <v>1</v>
      </c>
      <c r="E277" s="126" t="s">
        <v>45</v>
      </c>
      <c r="F277" s="78">
        <v>189.99</v>
      </c>
      <c r="G277" s="65" t="s">
        <v>16</v>
      </c>
      <c r="H277" s="80">
        <v>44148</v>
      </c>
      <c r="I277" s="80">
        <v>44154</v>
      </c>
      <c r="J277" s="69" t="s">
        <v>35</v>
      </c>
      <c r="K277" s="75">
        <f t="shared" si="11"/>
        <v>226.0881</v>
      </c>
    </row>
    <row r="278" spans="1:11" ht="26.25" customHeight="1">
      <c r="A278" s="65">
        <v>238</v>
      </c>
      <c r="B278" s="81" t="s">
        <v>487</v>
      </c>
      <c r="C278" s="171" t="s">
        <v>30</v>
      </c>
      <c r="D278" s="125">
        <v>1</v>
      </c>
      <c r="E278" s="126" t="s">
        <v>45</v>
      </c>
      <c r="F278" s="78">
        <v>1607.19</v>
      </c>
      <c r="G278" s="65" t="s">
        <v>16</v>
      </c>
      <c r="H278" s="80">
        <v>44153</v>
      </c>
      <c r="I278" s="80" t="s">
        <v>494</v>
      </c>
      <c r="J278" s="69" t="s">
        <v>35</v>
      </c>
      <c r="K278" s="75">
        <f t="shared" si="11"/>
        <v>1912.5561</v>
      </c>
    </row>
    <row r="279" spans="1:11" ht="26.25" customHeight="1">
      <c r="A279" s="65">
        <v>239</v>
      </c>
      <c r="B279" s="81" t="s">
        <v>488</v>
      </c>
      <c r="C279" s="171" t="s">
        <v>30</v>
      </c>
      <c r="D279" s="125">
        <v>1</v>
      </c>
      <c r="E279" s="126" t="s">
        <v>45</v>
      </c>
      <c r="F279" s="78">
        <v>818.07</v>
      </c>
      <c r="G279" s="65" t="s">
        <v>16</v>
      </c>
      <c r="H279" s="80">
        <v>44154</v>
      </c>
      <c r="I279" s="80" t="s">
        <v>495</v>
      </c>
      <c r="J279" s="69" t="s">
        <v>35</v>
      </c>
      <c r="K279" s="75">
        <f t="shared" si="11"/>
        <v>973.5033000000001</v>
      </c>
    </row>
    <row r="280" spans="1:11" ht="26.25" customHeight="1">
      <c r="A280" s="65">
        <v>240</v>
      </c>
      <c r="B280" s="81" t="s">
        <v>614</v>
      </c>
      <c r="C280" s="83" t="s">
        <v>125</v>
      </c>
      <c r="D280" s="82">
        <v>1</v>
      </c>
      <c r="E280" s="77" t="s">
        <v>45</v>
      </c>
      <c r="F280" s="77">
        <v>588.77</v>
      </c>
      <c r="G280" s="65" t="s">
        <v>16</v>
      </c>
      <c r="H280" s="80">
        <v>44182</v>
      </c>
      <c r="I280" s="80">
        <v>44186</v>
      </c>
      <c r="J280" s="69" t="s">
        <v>35</v>
      </c>
      <c r="K280" s="75">
        <f t="shared" si="11"/>
        <v>700.6363</v>
      </c>
    </row>
    <row r="281" spans="1:11" ht="26.25" customHeight="1" thickBot="1">
      <c r="A281" s="65">
        <v>241</v>
      </c>
      <c r="B281" s="81" t="s">
        <v>615</v>
      </c>
      <c r="C281" s="83" t="s">
        <v>125</v>
      </c>
      <c r="D281" s="82">
        <v>1</v>
      </c>
      <c r="E281" s="77" t="s">
        <v>33</v>
      </c>
      <c r="F281" s="77">
        <v>989.02</v>
      </c>
      <c r="G281" s="65" t="s">
        <v>16</v>
      </c>
      <c r="H281" s="80">
        <v>44182</v>
      </c>
      <c r="I281" s="80">
        <v>44186</v>
      </c>
      <c r="J281" s="69" t="s">
        <v>35</v>
      </c>
      <c r="K281" s="75">
        <f t="shared" si="11"/>
        <v>1176.9338</v>
      </c>
    </row>
    <row r="282" spans="1:11" s="44" customFormat="1" ht="20.25" customHeight="1" thickBot="1">
      <c r="A282" s="43"/>
      <c r="B282" s="86" t="s">
        <v>55</v>
      </c>
      <c r="C282" s="87"/>
      <c r="D282" s="88"/>
      <c r="E282" s="88"/>
      <c r="F282" s="89">
        <f>SUM(F249:F281)</f>
        <v>119703.17000000001</v>
      </c>
      <c r="G282" s="90"/>
      <c r="H282" s="91"/>
      <c r="I282" s="92"/>
      <c r="J282" s="93"/>
      <c r="K282" s="172">
        <f>F282+F282*19/100</f>
        <v>142446.7723</v>
      </c>
    </row>
    <row r="283" spans="1:11" ht="20.25" customHeight="1">
      <c r="A283" s="65">
        <v>242</v>
      </c>
      <c r="B283" s="139" t="s">
        <v>49</v>
      </c>
      <c r="C283" s="69" t="s">
        <v>50</v>
      </c>
      <c r="D283" s="70">
        <v>1</v>
      </c>
      <c r="E283" s="111" t="s">
        <v>45</v>
      </c>
      <c r="F283" s="75">
        <v>7254</v>
      </c>
      <c r="G283" s="65" t="s">
        <v>16</v>
      </c>
      <c r="H283" s="116" t="s">
        <v>51</v>
      </c>
      <c r="I283" s="113" t="s">
        <v>52</v>
      </c>
      <c r="J283" s="69" t="s">
        <v>34</v>
      </c>
      <c r="K283" s="75">
        <f t="shared" si="10"/>
        <v>8632.26</v>
      </c>
    </row>
    <row r="284" spans="1:11" ht="16.5" customHeight="1">
      <c r="A284" s="65">
        <v>243</v>
      </c>
      <c r="B284" s="139" t="s">
        <v>158</v>
      </c>
      <c r="C284" s="69" t="s">
        <v>170</v>
      </c>
      <c r="D284" s="70">
        <v>1</v>
      </c>
      <c r="E284" s="111" t="s">
        <v>45</v>
      </c>
      <c r="F284" s="75">
        <v>923.13</v>
      </c>
      <c r="G284" s="65" t="s">
        <v>16</v>
      </c>
      <c r="H284" s="116" t="s">
        <v>187</v>
      </c>
      <c r="I284" s="113" t="s">
        <v>181</v>
      </c>
      <c r="J284" s="69" t="s">
        <v>34</v>
      </c>
      <c r="K284" s="75">
        <f t="shared" si="10"/>
        <v>1098.5247</v>
      </c>
    </row>
    <row r="285" spans="1:11" ht="18" customHeight="1">
      <c r="A285" s="65">
        <v>244</v>
      </c>
      <c r="B285" s="139" t="s">
        <v>159</v>
      </c>
      <c r="C285" s="69" t="s">
        <v>171</v>
      </c>
      <c r="D285" s="70">
        <v>4</v>
      </c>
      <c r="E285" s="111" t="s">
        <v>21</v>
      </c>
      <c r="F285" s="75">
        <v>290.04</v>
      </c>
      <c r="G285" s="65" t="s">
        <v>16</v>
      </c>
      <c r="H285" s="116" t="s">
        <v>182</v>
      </c>
      <c r="I285" s="113" t="s">
        <v>182</v>
      </c>
      <c r="J285" s="69" t="s">
        <v>34</v>
      </c>
      <c r="K285" s="75">
        <f t="shared" si="10"/>
        <v>345.1476</v>
      </c>
    </row>
    <row r="286" spans="1:11" ht="18.75" customHeight="1">
      <c r="A286" s="65">
        <v>245</v>
      </c>
      <c r="B286" s="139" t="s">
        <v>160</v>
      </c>
      <c r="C286" s="69" t="s">
        <v>172</v>
      </c>
      <c r="D286" s="70">
        <v>2</v>
      </c>
      <c r="E286" s="111" t="s">
        <v>21</v>
      </c>
      <c r="F286" s="75">
        <v>72.72</v>
      </c>
      <c r="G286" s="65" t="s">
        <v>16</v>
      </c>
      <c r="H286" s="116" t="s">
        <v>182</v>
      </c>
      <c r="I286" s="113" t="s">
        <v>182</v>
      </c>
      <c r="J286" s="69" t="s">
        <v>34</v>
      </c>
      <c r="K286" s="75">
        <f t="shared" si="10"/>
        <v>86.5368</v>
      </c>
    </row>
    <row r="287" spans="1:11" ht="20.25" customHeight="1">
      <c r="A287" s="65">
        <v>246</v>
      </c>
      <c r="B287" s="139" t="s">
        <v>161</v>
      </c>
      <c r="C287" s="69" t="s">
        <v>173</v>
      </c>
      <c r="D287" s="70">
        <v>10</v>
      </c>
      <c r="E287" s="111" t="s">
        <v>102</v>
      </c>
      <c r="F287" s="75">
        <v>78.60000000000001</v>
      </c>
      <c r="G287" s="65" t="s">
        <v>16</v>
      </c>
      <c r="H287" s="116" t="s">
        <v>182</v>
      </c>
      <c r="I287" s="113" t="s">
        <v>182</v>
      </c>
      <c r="J287" s="69" t="s">
        <v>34</v>
      </c>
      <c r="K287" s="75">
        <f t="shared" si="10"/>
        <v>93.534</v>
      </c>
    </row>
    <row r="288" spans="1:11" ht="19.5" customHeight="1">
      <c r="A288" s="65">
        <v>247</v>
      </c>
      <c r="B288" s="139" t="s">
        <v>245</v>
      </c>
      <c r="C288" s="69" t="s">
        <v>252</v>
      </c>
      <c r="D288" s="70">
        <v>25</v>
      </c>
      <c r="E288" s="111" t="s">
        <v>21</v>
      </c>
      <c r="F288" s="75">
        <v>470</v>
      </c>
      <c r="G288" s="65" t="s">
        <v>16</v>
      </c>
      <c r="H288" s="116" t="s">
        <v>273</v>
      </c>
      <c r="I288" s="113" t="s">
        <v>273</v>
      </c>
      <c r="J288" s="69" t="s">
        <v>34</v>
      </c>
      <c r="K288" s="75">
        <f t="shared" si="10"/>
        <v>559.3</v>
      </c>
    </row>
    <row r="289" spans="1:11" ht="18" customHeight="1">
      <c r="A289" s="65">
        <v>248</v>
      </c>
      <c r="B289" s="139" t="s">
        <v>249</v>
      </c>
      <c r="C289" s="69" t="s">
        <v>266</v>
      </c>
      <c r="D289" s="70">
        <v>1</v>
      </c>
      <c r="E289" s="111" t="s">
        <v>21</v>
      </c>
      <c r="F289" s="75">
        <v>2517.65</v>
      </c>
      <c r="G289" s="65" t="s">
        <v>16</v>
      </c>
      <c r="H289" s="116">
        <v>43977</v>
      </c>
      <c r="I289" s="113">
        <v>43977</v>
      </c>
      <c r="J289" s="69" t="s">
        <v>34</v>
      </c>
      <c r="K289" s="75">
        <f t="shared" si="10"/>
        <v>2996.0035000000003</v>
      </c>
    </row>
    <row r="290" spans="1:11" ht="18" customHeight="1">
      <c r="A290" s="65">
        <v>249</v>
      </c>
      <c r="B290" s="81" t="s">
        <v>290</v>
      </c>
      <c r="C290" s="74" t="s">
        <v>291</v>
      </c>
      <c r="D290" s="70">
        <v>1</v>
      </c>
      <c r="E290" s="77" t="s">
        <v>21</v>
      </c>
      <c r="F290" s="108">
        <v>3172.27</v>
      </c>
      <c r="G290" s="65" t="s">
        <v>16</v>
      </c>
      <c r="H290" s="116">
        <v>43978</v>
      </c>
      <c r="I290" s="113">
        <v>43987</v>
      </c>
      <c r="J290" s="69" t="s">
        <v>34</v>
      </c>
      <c r="K290" s="75">
        <f t="shared" si="10"/>
        <v>3775.0013</v>
      </c>
    </row>
    <row r="291" spans="1:11" ht="18" customHeight="1">
      <c r="A291" s="65">
        <v>250</v>
      </c>
      <c r="B291" s="81" t="s">
        <v>324</v>
      </c>
      <c r="C291" s="105" t="s">
        <v>171</v>
      </c>
      <c r="D291" s="74">
        <v>2</v>
      </c>
      <c r="E291" s="77" t="s">
        <v>21</v>
      </c>
      <c r="F291" s="108">
        <v>145.02</v>
      </c>
      <c r="G291" s="65" t="s">
        <v>16</v>
      </c>
      <c r="H291" s="116">
        <v>44004</v>
      </c>
      <c r="I291" s="113">
        <v>44005</v>
      </c>
      <c r="J291" s="69" t="s">
        <v>34</v>
      </c>
      <c r="K291" s="75">
        <f t="shared" si="10"/>
        <v>172.5738</v>
      </c>
    </row>
    <row r="292" spans="1:11" ht="18" customHeight="1">
      <c r="A292" s="65">
        <v>251</v>
      </c>
      <c r="B292" s="81" t="s">
        <v>322</v>
      </c>
      <c r="C292" s="74" t="s">
        <v>323</v>
      </c>
      <c r="D292" s="74">
        <v>15</v>
      </c>
      <c r="E292" s="74" t="s">
        <v>21</v>
      </c>
      <c r="F292" s="108">
        <v>145.05</v>
      </c>
      <c r="G292" s="65" t="s">
        <v>16</v>
      </c>
      <c r="H292" s="116">
        <v>44002</v>
      </c>
      <c r="I292" s="113">
        <v>44006</v>
      </c>
      <c r="J292" s="69" t="s">
        <v>34</v>
      </c>
      <c r="K292" s="75">
        <f t="shared" si="10"/>
        <v>172.60950000000003</v>
      </c>
    </row>
    <row r="293" spans="1:11" ht="18" customHeight="1">
      <c r="A293" s="65">
        <v>252</v>
      </c>
      <c r="B293" s="81" t="s">
        <v>329</v>
      </c>
      <c r="C293" s="83" t="s">
        <v>330</v>
      </c>
      <c r="D293" s="82">
        <v>1</v>
      </c>
      <c r="E293" s="74" t="s">
        <v>21</v>
      </c>
      <c r="F293" s="108">
        <v>200</v>
      </c>
      <c r="G293" s="65" t="s">
        <v>16</v>
      </c>
      <c r="H293" s="116">
        <v>44008</v>
      </c>
      <c r="I293" s="113">
        <v>44011</v>
      </c>
      <c r="J293" s="69" t="s">
        <v>34</v>
      </c>
      <c r="K293" s="75">
        <f t="shared" si="10"/>
        <v>238</v>
      </c>
    </row>
    <row r="294" spans="1:11" ht="18" customHeight="1">
      <c r="A294" s="65">
        <v>253</v>
      </c>
      <c r="B294" s="118" t="s">
        <v>158</v>
      </c>
      <c r="C294" s="83" t="s">
        <v>170</v>
      </c>
      <c r="D294" s="73">
        <v>1</v>
      </c>
      <c r="E294" s="74" t="s">
        <v>45</v>
      </c>
      <c r="F294" s="108">
        <v>143.27</v>
      </c>
      <c r="G294" s="65" t="s">
        <v>16</v>
      </c>
      <c r="H294" s="116">
        <v>44011</v>
      </c>
      <c r="I294" s="113">
        <v>44012</v>
      </c>
      <c r="J294" s="69" t="s">
        <v>34</v>
      </c>
      <c r="K294" s="75">
        <f t="shared" si="10"/>
        <v>170.49130000000002</v>
      </c>
    </row>
    <row r="295" spans="1:11" ht="18" customHeight="1">
      <c r="A295" s="65">
        <v>254</v>
      </c>
      <c r="B295" s="123" t="s">
        <v>331</v>
      </c>
      <c r="C295" s="83" t="s">
        <v>332</v>
      </c>
      <c r="D295" s="70">
        <v>1</v>
      </c>
      <c r="E295" s="77" t="s">
        <v>45</v>
      </c>
      <c r="F295" s="108">
        <v>315.78</v>
      </c>
      <c r="G295" s="65" t="s">
        <v>16</v>
      </c>
      <c r="H295" s="116">
        <v>44011</v>
      </c>
      <c r="I295" s="113">
        <v>44012</v>
      </c>
      <c r="J295" s="69" t="s">
        <v>34</v>
      </c>
      <c r="K295" s="75">
        <f t="shared" si="10"/>
        <v>375.77819999999997</v>
      </c>
    </row>
    <row r="296" spans="1:11" ht="18" customHeight="1">
      <c r="A296" s="65">
        <v>255</v>
      </c>
      <c r="B296" s="81" t="s">
        <v>398</v>
      </c>
      <c r="C296" s="83" t="s">
        <v>399</v>
      </c>
      <c r="D296" s="82">
        <v>3</v>
      </c>
      <c r="E296" s="77" t="s">
        <v>21</v>
      </c>
      <c r="F296" s="78">
        <v>156.54</v>
      </c>
      <c r="G296" s="65" t="s">
        <v>16</v>
      </c>
      <c r="H296" s="116">
        <v>44041</v>
      </c>
      <c r="I296" s="113">
        <v>44042</v>
      </c>
      <c r="J296" s="69" t="s">
        <v>34</v>
      </c>
      <c r="K296" s="75">
        <f t="shared" si="10"/>
        <v>186.2826</v>
      </c>
    </row>
    <row r="297" spans="1:11" ht="18" customHeight="1">
      <c r="A297" s="65">
        <v>256</v>
      </c>
      <c r="B297" s="81" t="s">
        <v>400</v>
      </c>
      <c r="C297" s="83" t="s">
        <v>399</v>
      </c>
      <c r="D297" s="82">
        <v>10</v>
      </c>
      <c r="E297" s="77" t="s">
        <v>21</v>
      </c>
      <c r="F297" s="78">
        <v>7.6</v>
      </c>
      <c r="G297" s="65" t="s">
        <v>16</v>
      </c>
      <c r="H297" s="116">
        <v>44041</v>
      </c>
      <c r="I297" s="113">
        <v>44042</v>
      </c>
      <c r="J297" s="69" t="s">
        <v>34</v>
      </c>
      <c r="K297" s="75">
        <f t="shared" si="10"/>
        <v>9.044</v>
      </c>
    </row>
    <row r="298" spans="1:11" ht="18" customHeight="1">
      <c r="A298" s="65">
        <v>257</v>
      </c>
      <c r="B298" s="81" t="s">
        <v>401</v>
      </c>
      <c r="C298" s="83" t="s">
        <v>399</v>
      </c>
      <c r="D298" s="82">
        <v>1</v>
      </c>
      <c r="E298" s="77" t="s">
        <v>45</v>
      </c>
      <c r="F298" s="78">
        <v>162.52</v>
      </c>
      <c r="G298" s="65" t="s">
        <v>16</v>
      </c>
      <c r="H298" s="116">
        <v>44046</v>
      </c>
      <c r="I298" s="113">
        <v>44053</v>
      </c>
      <c r="J298" s="69" t="s">
        <v>34</v>
      </c>
      <c r="K298" s="75">
        <f t="shared" si="10"/>
        <v>193.39880000000002</v>
      </c>
    </row>
    <row r="299" spans="1:11" ht="18" customHeight="1">
      <c r="A299" s="65">
        <v>258</v>
      </c>
      <c r="B299" s="81" t="s">
        <v>402</v>
      </c>
      <c r="C299" s="83" t="s">
        <v>330</v>
      </c>
      <c r="D299" s="82">
        <v>1</v>
      </c>
      <c r="E299" s="77" t="s">
        <v>45</v>
      </c>
      <c r="F299" s="78">
        <v>1376.6</v>
      </c>
      <c r="G299" s="65" t="s">
        <v>16</v>
      </c>
      <c r="H299" s="116">
        <v>44047</v>
      </c>
      <c r="I299" s="113">
        <v>44053</v>
      </c>
      <c r="J299" s="69" t="s">
        <v>34</v>
      </c>
      <c r="K299" s="75">
        <f t="shared" si="10"/>
        <v>1638.154</v>
      </c>
    </row>
    <row r="300" spans="1:11" ht="18" customHeight="1">
      <c r="A300" s="65">
        <v>259</v>
      </c>
      <c r="B300" s="100" t="s">
        <v>411</v>
      </c>
      <c r="C300" s="83" t="s">
        <v>50</v>
      </c>
      <c r="D300" s="82">
        <v>1</v>
      </c>
      <c r="E300" s="77" t="s">
        <v>45</v>
      </c>
      <c r="F300" s="78">
        <v>11399.59</v>
      </c>
      <c r="G300" s="65" t="s">
        <v>16</v>
      </c>
      <c r="H300" s="80">
        <v>44082</v>
      </c>
      <c r="I300" s="113">
        <v>44099</v>
      </c>
      <c r="J300" s="69" t="s">
        <v>34</v>
      </c>
      <c r="K300" s="75">
        <f t="shared" si="10"/>
        <v>13565.5121</v>
      </c>
    </row>
    <row r="301" spans="1:11" ht="18" customHeight="1">
      <c r="A301" s="65">
        <v>260</v>
      </c>
      <c r="B301" s="81" t="s">
        <v>496</v>
      </c>
      <c r="C301" s="74" t="s">
        <v>497</v>
      </c>
      <c r="D301" s="82">
        <v>1</v>
      </c>
      <c r="E301" s="77" t="s">
        <v>21</v>
      </c>
      <c r="F301" s="78">
        <v>261.42</v>
      </c>
      <c r="G301" s="65" t="s">
        <v>16</v>
      </c>
      <c r="H301" s="80">
        <v>44081</v>
      </c>
      <c r="I301" s="80">
        <v>44090</v>
      </c>
      <c r="J301" s="69" t="s">
        <v>34</v>
      </c>
      <c r="K301" s="75">
        <f t="shared" si="10"/>
        <v>311.0898</v>
      </c>
    </row>
    <row r="302" spans="1:11" ht="18" customHeight="1">
      <c r="A302" s="65">
        <v>261</v>
      </c>
      <c r="B302" s="118" t="s">
        <v>498</v>
      </c>
      <c r="C302" s="173" t="s">
        <v>502</v>
      </c>
      <c r="D302" s="174">
        <v>0.7</v>
      </c>
      <c r="E302" s="111" t="s">
        <v>503</v>
      </c>
      <c r="F302" s="96">
        <v>415.21199999999993</v>
      </c>
      <c r="G302" s="65" t="s">
        <v>16</v>
      </c>
      <c r="H302" s="97">
        <v>44104</v>
      </c>
      <c r="I302" s="98">
        <v>44106</v>
      </c>
      <c r="J302" s="69" t="s">
        <v>34</v>
      </c>
      <c r="K302" s="75">
        <f t="shared" si="10"/>
        <v>494.10227999999995</v>
      </c>
    </row>
    <row r="303" spans="1:11" ht="18" customHeight="1">
      <c r="A303" s="65">
        <v>262</v>
      </c>
      <c r="B303" s="81" t="s">
        <v>499</v>
      </c>
      <c r="C303" s="83" t="s">
        <v>504</v>
      </c>
      <c r="D303" s="82">
        <v>15</v>
      </c>
      <c r="E303" s="77" t="s">
        <v>21</v>
      </c>
      <c r="F303" s="96">
        <v>1015.5</v>
      </c>
      <c r="G303" s="65" t="s">
        <v>16</v>
      </c>
      <c r="H303" s="79">
        <v>44105</v>
      </c>
      <c r="I303" s="80">
        <v>44111</v>
      </c>
      <c r="J303" s="69" t="s">
        <v>34</v>
      </c>
      <c r="K303" s="75">
        <f t="shared" si="10"/>
        <v>1208.445</v>
      </c>
    </row>
    <row r="304" spans="1:11" ht="18" customHeight="1">
      <c r="A304" s="65">
        <v>263</v>
      </c>
      <c r="B304" s="81" t="s">
        <v>500</v>
      </c>
      <c r="C304" s="99" t="s">
        <v>50</v>
      </c>
      <c r="D304" s="82">
        <v>1</v>
      </c>
      <c r="E304" s="77" t="s">
        <v>45</v>
      </c>
      <c r="F304" s="96">
        <v>103.69</v>
      </c>
      <c r="G304" s="65" t="s">
        <v>16</v>
      </c>
      <c r="H304" s="79">
        <v>44110</v>
      </c>
      <c r="I304" s="80">
        <v>44112</v>
      </c>
      <c r="J304" s="69" t="s">
        <v>34</v>
      </c>
      <c r="K304" s="75">
        <f t="shared" si="10"/>
        <v>123.3911</v>
      </c>
    </row>
    <row r="305" spans="1:11" ht="18" customHeight="1">
      <c r="A305" s="65">
        <v>264</v>
      </c>
      <c r="B305" s="81" t="s">
        <v>501</v>
      </c>
      <c r="C305" s="74" t="s">
        <v>497</v>
      </c>
      <c r="D305" s="82">
        <v>1</v>
      </c>
      <c r="E305" s="77" t="s">
        <v>21</v>
      </c>
      <c r="F305" s="78">
        <v>427.73</v>
      </c>
      <c r="G305" s="65" t="s">
        <v>16</v>
      </c>
      <c r="H305" s="80" t="s">
        <v>489</v>
      </c>
      <c r="I305" s="80" t="s">
        <v>489</v>
      </c>
      <c r="J305" s="69" t="s">
        <v>34</v>
      </c>
      <c r="K305" s="75">
        <f t="shared" si="10"/>
        <v>508.99870000000004</v>
      </c>
    </row>
    <row r="306" spans="1:11" ht="18" customHeight="1">
      <c r="A306" s="65">
        <v>265</v>
      </c>
      <c r="B306" s="123" t="s">
        <v>505</v>
      </c>
      <c r="C306" s="99" t="s">
        <v>50</v>
      </c>
      <c r="D306" s="101">
        <v>1</v>
      </c>
      <c r="E306" s="131" t="s">
        <v>45</v>
      </c>
      <c r="F306" s="78">
        <v>2338.06</v>
      </c>
      <c r="G306" s="65" t="s">
        <v>16</v>
      </c>
      <c r="H306" s="98" t="s">
        <v>490</v>
      </c>
      <c r="I306" s="98" t="s">
        <v>492</v>
      </c>
      <c r="J306" s="69" t="s">
        <v>34</v>
      </c>
      <c r="K306" s="75">
        <f t="shared" si="10"/>
        <v>2782.2914</v>
      </c>
    </row>
    <row r="307" spans="1:11" ht="18" customHeight="1">
      <c r="A307" s="65">
        <v>266</v>
      </c>
      <c r="B307" s="81" t="s">
        <v>506</v>
      </c>
      <c r="C307" s="83" t="s">
        <v>507</v>
      </c>
      <c r="D307" s="82">
        <v>1</v>
      </c>
      <c r="E307" s="77" t="s">
        <v>21</v>
      </c>
      <c r="F307" s="78">
        <v>53.41</v>
      </c>
      <c r="G307" s="65" t="s">
        <v>16</v>
      </c>
      <c r="H307" s="80">
        <v>44130</v>
      </c>
      <c r="I307" s="80">
        <v>44130</v>
      </c>
      <c r="J307" s="69" t="s">
        <v>34</v>
      </c>
      <c r="K307" s="75">
        <f t="shared" si="10"/>
        <v>63.5579</v>
      </c>
    </row>
    <row r="308" spans="1:11" ht="19.5" customHeight="1">
      <c r="A308" s="65">
        <v>267</v>
      </c>
      <c r="B308" s="81" t="s">
        <v>483</v>
      </c>
      <c r="C308" s="171" t="s">
        <v>173</v>
      </c>
      <c r="D308" s="125">
        <v>10</v>
      </c>
      <c r="E308" s="126" t="s">
        <v>21</v>
      </c>
      <c r="F308" s="78">
        <v>42.5</v>
      </c>
      <c r="G308" s="65" t="s">
        <v>16</v>
      </c>
      <c r="H308" s="80">
        <v>44133</v>
      </c>
      <c r="I308" s="80">
        <v>44137</v>
      </c>
      <c r="J308" s="69" t="s">
        <v>34</v>
      </c>
      <c r="K308" s="75">
        <f t="shared" si="10"/>
        <v>50.575</v>
      </c>
    </row>
    <row r="309" spans="1:11" ht="18" customHeight="1">
      <c r="A309" s="65">
        <v>268</v>
      </c>
      <c r="B309" s="81" t="s">
        <v>508</v>
      </c>
      <c r="C309" s="114" t="s">
        <v>509</v>
      </c>
      <c r="D309" s="82">
        <v>1</v>
      </c>
      <c r="E309" s="77" t="s">
        <v>45</v>
      </c>
      <c r="F309" s="78">
        <v>91</v>
      </c>
      <c r="G309" s="65" t="s">
        <v>16</v>
      </c>
      <c r="H309" s="80">
        <v>44146</v>
      </c>
      <c r="I309" s="80">
        <v>44151</v>
      </c>
      <c r="J309" s="69" t="s">
        <v>34</v>
      </c>
      <c r="K309" s="75">
        <f t="shared" si="10"/>
        <v>108.28999999999999</v>
      </c>
    </row>
    <row r="310" spans="1:11" ht="18" customHeight="1">
      <c r="A310" s="65">
        <v>269</v>
      </c>
      <c r="B310" s="81" t="s">
        <v>500</v>
      </c>
      <c r="C310" s="99" t="s">
        <v>50</v>
      </c>
      <c r="D310" s="82">
        <v>1</v>
      </c>
      <c r="E310" s="77" t="s">
        <v>45</v>
      </c>
      <c r="F310" s="78">
        <v>4866.17</v>
      </c>
      <c r="G310" s="65" t="s">
        <v>16</v>
      </c>
      <c r="H310" s="80">
        <v>44172</v>
      </c>
      <c r="I310" s="80">
        <v>44176</v>
      </c>
      <c r="J310" s="69" t="s">
        <v>34</v>
      </c>
      <c r="K310" s="75">
        <f t="shared" si="10"/>
        <v>5790.7423</v>
      </c>
    </row>
    <row r="311" spans="1:11" ht="18" customHeight="1">
      <c r="A311" s="65">
        <v>270</v>
      </c>
      <c r="B311" s="81" t="s">
        <v>616</v>
      </c>
      <c r="C311" s="83" t="s">
        <v>266</v>
      </c>
      <c r="D311" s="82">
        <v>1</v>
      </c>
      <c r="E311" s="77" t="s">
        <v>21</v>
      </c>
      <c r="F311" s="78">
        <v>307.65</v>
      </c>
      <c r="G311" s="65" t="s">
        <v>16</v>
      </c>
      <c r="H311" s="80">
        <v>44172</v>
      </c>
      <c r="I311" s="80">
        <v>44176</v>
      </c>
      <c r="J311" s="69" t="s">
        <v>34</v>
      </c>
      <c r="K311" s="75">
        <f t="shared" si="10"/>
        <v>366.10349999999994</v>
      </c>
    </row>
    <row r="312" spans="1:11" ht="18" customHeight="1">
      <c r="A312" s="65">
        <v>271</v>
      </c>
      <c r="B312" s="81" t="s">
        <v>617</v>
      </c>
      <c r="C312" s="83" t="s">
        <v>623</v>
      </c>
      <c r="D312" s="82">
        <v>1</v>
      </c>
      <c r="E312" s="77" t="s">
        <v>21</v>
      </c>
      <c r="F312" s="78">
        <v>130</v>
      </c>
      <c r="G312" s="65" t="s">
        <v>16</v>
      </c>
      <c r="H312" s="80">
        <v>44173</v>
      </c>
      <c r="I312" s="80">
        <v>44179</v>
      </c>
      <c r="J312" s="69" t="s">
        <v>34</v>
      </c>
      <c r="K312" s="75">
        <f t="shared" si="10"/>
        <v>154.7</v>
      </c>
    </row>
    <row r="313" spans="1:11" ht="18" customHeight="1">
      <c r="A313" s="65">
        <v>272</v>
      </c>
      <c r="B313" s="81" t="s">
        <v>618</v>
      </c>
      <c r="C313" s="83" t="s">
        <v>50</v>
      </c>
      <c r="D313" s="77">
        <v>1081</v>
      </c>
      <c r="E313" s="77" t="s">
        <v>503</v>
      </c>
      <c r="F313" s="78">
        <v>25889.5</v>
      </c>
      <c r="G313" s="65" t="s">
        <v>16</v>
      </c>
      <c r="H313" s="80">
        <v>44174</v>
      </c>
      <c r="I313" s="80">
        <v>44176</v>
      </c>
      <c r="J313" s="69" t="s">
        <v>34</v>
      </c>
      <c r="K313" s="75">
        <f t="shared" si="10"/>
        <v>30808.505</v>
      </c>
    </row>
    <row r="314" spans="1:11" ht="18" customHeight="1">
      <c r="A314" s="65">
        <v>273</v>
      </c>
      <c r="B314" s="81" t="s">
        <v>619</v>
      </c>
      <c r="C314" s="83" t="s">
        <v>50</v>
      </c>
      <c r="D314" s="82">
        <v>1</v>
      </c>
      <c r="E314" s="77" t="s">
        <v>45</v>
      </c>
      <c r="F314" s="78">
        <v>16981.93</v>
      </c>
      <c r="G314" s="65" t="s">
        <v>16</v>
      </c>
      <c r="H314" s="80">
        <v>44180</v>
      </c>
      <c r="I314" s="80">
        <v>44182</v>
      </c>
      <c r="J314" s="69" t="s">
        <v>34</v>
      </c>
      <c r="K314" s="75">
        <f t="shared" si="10"/>
        <v>20208.4967</v>
      </c>
    </row>
    <row r="315" spans="1:11" ht="18" customHeight="1" thickBot="1">
      <c r="A315" s="65">
        <v>274</v>
      </c>
      <c r="B315" s="81" t="s">
        <v>620</v>
      </c>
      <c r="C315" s="175" t="s">
        <v>266</v>
      </c>
      <c r="D315" s="82">
        <v>1</v>
      </c>
      <c r="E315" s="77" t="s">
        <v>21</v>
      </c>
      <c r="F315" s="78">
        <v>2667.65</v>
      </c>
      <c r="G315" s="65" t="s">
        <v>16</v>
      </c>
      <c r="H315" s="80">
        <v>44182</v>
      </c>
      <c r="I315" s="80">
        <v>44182</v>
      </c>
      <c r="J315" s="69" t="s">
        <v>34</v>
      </c>
      <c r="K315" s="75">
        <f t="shared" si="10"/>
        <v>3174.5035000000003</v>
      </c>
    </row>
    <row r="316" spans="1:11" ht="18" customHeight="1">
      <c r="A316" s="65">
        <v>275</v>
      </c>
      <c r="B316" s="81" t="s">
        <v>505</v>
      </c>
      <c r="C316" s="99" t="s">
        <v>50</v>
      </c>
      <c r="D316" s="82">
        <v>1</v>
      </c>
      <c r="E316" s="77" t="s">
        <v>45</v>
      </c>
      <c r="F316" s="78">
        <v>2903.36</v>
      </c>
      <c r="G316" s="65" t="s">
        <v>16</v>
      </c>
      <c r="H316" s="80">
        <v>44186</v>
      </c>
      <c r="I316" s="80">
        <v>44188</v>
      </c>
      <c r="J316" s="69" t="s">
        <v>34</v>
      </c>
      <c r="K316" s="75">
        <f t="shared" si="10"/>
        <v>3454.9984000000004</v>
      </c>
    </row>
    <row r="317" spans="1:11" ht="18" customHeight="1">
      <c r="A317" s="65">
        <v>276</v>
      </c>
      <c r="B317" s="81" t="s">
        <v>621</v>
      </c>
      <c r="C317" s="83" t="s">
        <v>257</v>
      </c>
      <c r="D317" s="82">
        <v>13</v>
      </c>
      <c r="E317" s="77" t="s">
        <v>21</v>
      </c>
      <c r="F317" s="78">
        <v>1014</v>
      </c>
      <c r="G317" s="65" t="s">
        <v>16</v>
      </c>
      <c r="H317" s="80">
        <v>44186</v>
      </c>
      <c r="I317" s="80">
        <v>44188</v>
      </c>
      <c r="J317" s="69" t="s">
        <v>34</v>
      </c>
      <c r="K317" s="75">
        <f t="shared" si="10"/>
        <v>1206.66</v>
      </c>
    </row>
    <row r="318" spans="1:11" ht="18" customHeight="1" thickBot="1">
      <c r="A318" s="65">
        <v>277</v>
      </c>
      <c r="B318" s="81" t="s">
        <v>622</v>
      </c>
      <c r="C318" s="83" t="s">
        <v>624</v>
      </c>
      <c r="D318" s="125">
        <v>1</v>
      </c>
      <c r="E318" s="126" t="s">
        <v>45</v>
      </c>
      <c r="F318" s="78">
        <v>315.97</v>
      </c>
      <c r="G318" s="65" t="s">
        <v>16</v>
      </c>
      <c r="H318" s="80">
        <v>44188</v>
      </c>
      <c r="I318" s="80">
        <v>44193</v>
      </c>
      <c r="J318" s="69" t="s">
        <v>34</v>
      </c>
      <c r="K318" s="75">
        <f t="shared" si="10"/>
        <v>376.00430000000006</v>
      </c>
    </row>
    <row r="319" spans="1:11" s="44" customFormat="1" ht="18" customHeight="1" thickBot="1">
      <c r="A319" s="43"/>
      <c r="B319" s="86" t="s">
        <v>56</v>
      </c>
      <c r="C319" s="87"/>
      <c r="D319" s="88"/>
      <c r="E319" s="88"/>
      <c r="F319" s="89">
        <f>SUM(F283:F318)</f>
        <v>88655.132</v>
      </c>
      <c r="G319" s="90"/>
      <c r="H319" s="91"/>
      <c r="I319" s="92"/>
      <c r="J319" s="93"/>
      <c r="K319" s="94">
        <f>F319*1.19</f>
        <v>105499.60707999999</v>
      </c>
    </row>
    <row r="320" spans="1:11" ht="18" customHeight="1">
      <c r="A320" s="65">
        <v>278</v>
      </c>
      <c r="B320" s="100" t="s">
        <v>403</v>
      </c>
      <c r="C320" s="83" t="s">
        <v>404</v>
      </c>
      <c r="D320" s="74">
        <v>2</v>
      </c>
      <c r="E320" s="74" t="s">
        <v>21</v>
      </c>
      <c r="F320" s="78">
        <v>338.8</v>
      </c>
      <c r="G320" s="65" t="s">
        <v>16</v>
      </c>
      <c r="H320" s="116">
        <v>44063</v>
      </c>
      <c r="I320" s="113">
        <v>44074</v>
      </c>
      <c r="J320" s="69" t="s">
        <v>35</v>
      </c>
      <c r="K320" s="75">
        <f>F320+F320*19/100</f>
        <v>403.172</v>
      </c>
    </row>
    <row r="321" spans="1:11" ht="18" customHeight="1" thickBot="1">
      <c r="A321" s="65">
        <v>279</v>
      </c>
      <c r="B321" s="81" t="s">
        <v>510</v>
      </c>
      <c r="C321" s="83" t="s">
        <v>404</v>
      </c>
      <c r="D321" s="82">
        <v>1</v>
      </c>
      <c r="E321" s="77" t="s">
        <v>45</v>
      </c>
      <c r="F321" s="96">
        <v>1314.22</v>
      </c>
      <c r="G321" s="65" t="s">
        <v>16</v>
      </c>
      <c r="H321" s="79">
        <v>44091</v>
      </c>
      <c r="I321" s="80">
        <v>44096</v>
      </c>
      <c r="J321" s="69" t="s">
        <v>35</v>
      </c>
      <c r="K321" s="75">
        <f>F321+F321*19/100</f>
        <v>1563.9218</v>
      </c>
    </row>
    <row r="322" spans="1:11" s="44" customFormat="1" ht="18" customHeight="1" thickBot="1">
      <c r="A322" s="43"/>
      <c r="B322" s="86" t="s">
        <v>405</v>
      </c>
      <c r="C322" s="87"/>
      <c r="D322" s="88"/>
      <c r="E322" s="88"/>
      <c r="F322" s="89">
        <f>SUM(F320:F321)</f>
        <v>1653.02</v>
      </c>
      <c r="G322" s="90"/>
      <c r="H322" s="91"/>
      <c r="I322" s="92"/>
      <c r="J322" s="93"/>
      <c r="K322" s="94">
        <f>F322+F322*19/100</f>
        <v>1967.0938</v>
      </c>
    </row>
    <row r="323" spans="1:11" s="44" customFormat="1" ht="18" customHeight="1" thickBot="1">
      <c r="A323" s="43"/>
      <c r="B323" s="86" t="s">
        <v>43</v>
      </c>
      <c r="C323" s="87"/>
      <c r="D323" s="88"/>
      <c r="E323" s="88"/>
      <c r="F323" s="89">
        <f>SUM(F319,F282,F322)</f>
        <v>210011.32200000001</v>
      </c>
      <c r="G323" s="90"/>
      <c r="H323" s="91"/>
      <c r="I323" s="92"/>
      <c r="J323" s="93"/>
      <c r="K323" s="94">
        <f>F323*1.19</f>
        <v>249913.47318</v>
      </c>
    </row>
    <row r="324" spans="1:11" ht="18" customHeight="1" thickBot="1">
      <c r="A324" s="65">
        <v>280</v>
      </c>
      <c r="B324" s="81" t="s">
        <v>582</v>
      </c>
      <c r="C324" s="176" t="s">
        <v>583</v>
      </c>
      <c r="D324" s="82">
        <v>1</v>
      </c>
      <c r="E324" s="77" t="s">
        <v>45</v>
      </c>
      <c r="F324" s="96">
        <v>1356.33</v>
      </c>
      <c r="G324" s="65" t="s">
        <v>16</v>
      </c>
      <c r="H324" s="79">
        <v>44084</v>
      </c>
      <c r="I324" s="80">
        <v>44092</v>
      </c>
      <c r="J324" s="122" t="s">
        <v>34</v>
      </c>
      <c r="K324" s="75">
        <f>F324+F324*9/100</f>
        <v>1478.3997</v>
      </c>
    </row>
    <row r="325" spans="1:11" s="44" customFormat="1" ht="18" customHeight="1" thickBot="1">
      <c r="A325" s="43"/>
      <c r="B325" s="86" t="s">
        <v>580</v>
      </c>
      <c r="C325" s="87"/>
      <c r="D325" s="88"/>
      <c r="E325" s="88"/>
      <c r="F325" s="89">
        <f>SUM(F324:F324)</f>
        <v>1356.33</v>
      </c>
      <c r="G325" s="90"/>
      <c r="H325" s="91"/>
      <c r="I325" s="92"/>
      <c r="J325" s="93"/>
      <c r="K325" s="94">
        <f>F325+F325*19/100</f>
        <v>1614.0327</v>
      </c>
    </row>
    <row r="326" spans="1:11" s="44" customFormat="1" ht="18" customHeight="1" thickBot="1">
      <c r="A326" s="43"/>
      <c r="B326" s="86" t="s">
        <v>581</v>
      </c>
      <c r="C326" s="87"/>
      <c r="D326" s="88"/>
      <c r="E326" s="88"/>
      <c r="F326" s="89">
        <f>F325</f>
        <v>1356.33</v>
      </c>
      <c r="G326" s="90"/>
      <c r="H326" s="91"/>
      <c r="I326" s="92"/>
      <c r="J326" s="93"/>
      <c r="K326" s="94">
        <f>F326*1.19</f>
        <v>1614.0326999999997</v>
      </c>
    </row>
    <row r="327" spans="1:11" ht="17.25" customHeight="1">
      <c r="A327" s="65">
        <v>281</v>
      </c>
      <c r="B327" s="68" t="s">
        <v>68</v>
      </c>
      <c r="C327" s="69" t="s">
        <v>69</v>
      </c>
      <c r="D327" s="70">
        <v>1</v>
      </c>
      <c r="E327" s="111" t="s">
        <v>45</v>
      </c>
      <c r="F327" s="75">
        <v>444.6</v>
      </c>
      <c r="G327" s="65" t="s">
        <v>16</v>
      </c>
      <c r="H327" s="113" t="s">
        <v>51</v>
      </c>
      <c r="I327" s="80" t="s">
        <v>70</v>
      </c>
      <c r="J327" s="122" t="s">
        <v>34</v>
      </c>
      <c r="K327" s="75">
        <f aca="true" t="shared" si="12" ref="K327:K340">(F327*1.19)</f>
        <v>529.074</v>
      </c>
    </row>
    <row r="328" spans="1:11" ht="17.25" customHeight="1">
      <c r="A328" s="65">
        <v>282</v>
      </c>
      <c r="B328" s="68" t="s">
        <v>168</v>
      </c>
      <c r="C328" s="69" t="s">
        <v>178</v>
      </c>
      <c r="D328" s="70">
        <v>1</v>
      </c>
      <c r="E328" s="111" t="s">
        <v>45</v>
      </c>
      <c r="F328" s="75">
        <v>1065.19</v>
      </c>
      <c r="G328" s="65" t="s">
        <v>16</v>
      </c>
      <c r="H328" s="80" t="s">
        <v>185</v>
      </c>
      <c r="I328" s="80" t="s">
        <v>186</v>
      </c>
      <c r="J328" s="122" t="s">
        <v>34</v>
      </c>
      <c r="K328" s="75">
        <f t="shared" si="12"/>
        <v>1267.5761</v>
      </c>
    </row>
    <row r="329" spans="1:11" ht="17.25" customHeight="1">
      <c r="A329" s="65">
        <v>283</v>
      </c>
      <c r="B329" s="68" t="s">
        <v>204</v>
      </c>
      <c r="C329" s="69" t="s">
        <v>253</v>
      </c>
      <c r="D329" s="69">
        <v>11</v>
      </c>
      <c r="E329" s="130" t="s">
        <v>21</v>
      </c>
      <c r="F329" s="75">
        <v>3850</v>
      </c>
      <c r="G329" s="65" t="s">
        <v>16</v>
      </c>
      <c r="H329" s="80" t="s">
        <v>268</v>
      </c>
      <c r="I329" s="80" t="s">
        <v>269</v>
      </c>
      <c r="J329" s="122" t="s">
        <v>34</v>
      </c>
      <c r="K329" s="75">
        <f t="shared" si="12"/>
        <v>4581.5</v>
      </c>
    </row>
    <row r="330" spans="1:11" ht="17.25" customHeight="1">
      <c r="A330" s="65">
        <v>284</v>
      </c>
      <c r="B330" s="68" t="s">
        <v>211</v>
      </c>
      <c r="C330" s="69" t="s">
        <v>257</v>
      </c>
      <c r="D330" s="69">
        <v>1</v>
      </c>
      <c r="E330" s="102" t="s">
        <v>21</v>
      </c>
      <c r="F330" s="75">
        <v>2000</v>
      </c>
      <c r="G330" s="65" t="s">
        <v>16</v>
      </c>
      <c r="H330" s="80" t="s">
        <v>277</v>
      </c>
      <c r="I330" s="80" t="s">
        <v>271</v>
      </c>
      <c r="J330" s="122" t="s">
        <v>34</v>
      </c>
      <c r="K330" s="75">
        <f t="shared" si="12"/>
        <v>2380</v>
      </c>
    </row>
    <row r="331" spans="1:11" ht="17.25" customHeight="1">
      <c r="A331" s="65">
        <v>285</v>
      </c>
      <c r="B331" s="81" t="s">
        <v>322</v>
      </c>
      <c r="C331" s="74" t="s">
        <v>323</v>
      </c>
      <c r="D331" s="74">
        <v>15</v>
      </c>
      <c r="E331" s="74" t="s">
        <v>21</v>
      </c>
      <c r="F331" s="78">
        <v>145.05</v>
      </c>
      <c r="G331" s="65" t="s">
        <v>16</v>
      </c>
      <c r="H331" s="80" t="s">
        <v>310</v>
      </c>
      <c r="I331" s="80" t="s">
        <v>311</v>
      </c>
      <c r="J331" s="122" t="s">
        <v>34</v>
      </c>
      <c r="K331" s="75">
        <f t="shared" si="12"/>
        <v>172.6095</v>
      </c>
    </row>
    <row r="332" spans="1:11" ht="17.25" customHeight="1">
      <c r="A332" s="65">
        <v>286</v>
      </c>
      <c r="B332" s="81" t="s">
        <v>318</v>
      </c>
      <c r="C332" s="83" t="s">
        <v>319</v>
      </c>
      <c r="D332" s="177">
        <v>1</v>
      </c>
      <c r="E332" s="178" t="s">
        <v>21</v>
      </c>
      <c r="F332" s="108">
        <v>495</v>
      </c>
      <c r="G332" s="65" t="s">
        <v>16</v>
      </c>
      <c r="H332" s="80">
        <v>44004</v>
      </c>
      <c r="I332" s="80">
        <v>44004</v>
      </c>
      <c r="J332" s="122" t="s">
        <v>34</v>
      </c>
      <c r="K332" s="75">
        <f t="shared" si="12"/>
        <v>589.05</v>
      </c>
    </row>
    <row r="333" spans="1:11" ht="17.25" customHeight="1">
      <c r="A333" s="65">
        <v>287</v>
      </c>
      <c r="B333" s="81" t="s">
        <v>558</v>
      </c>
      <c r="C333" s="83" t="s">
        <v>559</v>
      </c>
      <c r="D333" s="82">
        <v>1</v>
      </c>
      <c r="E333" s="77" t="s">
        <v>21</v>
      </c>
      <c r="F333" s="96">
        <v>99</v>
      </c>
      <c r="G333" s="65" t="s">
        <v>16</v>
      </c>
      <c r="H333" s="79">
        <v>44092</v>
      </c>
      <c r="I333" s="80">
        <v>44095</v>
      </c>
      <c r="J333" s="122" t="s">
        <v>34</v>
      </c>
      <c r="K333" s="75">
        <f t="shared" si="12"/>
        <v>117.80999999999999</v>
      </c>
    </row>
    <row r="334" spans="1:11" ht="17.25" customHeight="1">
      <c r="A334" s="65">
        <v>288</v>
      </c>
      <c r="B334" s="81" t="s">
        <v>560</v>
      </c>
      <c r="C334" s="83" t="s">
        <v>559</v>
      </c>
      <c r="D334" s="82">
        <v>1</v>
      </c>
      <c r="E334" s="77" t="s">
        <v>21</v>
      </c>
      <c r="F334" s="78">
        <v>89.5</v>
      </c>
      <c r="G334" s="65" t="s">
        <v>16</v>
      </c>
      <c r="H334" s="79" t="s">
        <v>495</v>
      </c>
      <c r="I334" s="80" t="s">
        <v>561</v>
      </c>
      <c r="J334" s="122" t="s">
        <v>34</v>
      </c>
      <c r="K334" s="75">
        <f t="shared" si="12"/>
        <v>106.505</v>
      </c>
    </row>
    <row r="335" spans="1:11" ht="17.25" customHeight="1">
      <c r="A335" s="65">
        <v>289</v>
      </c>
      <c r="B335" s="81" t="s">
        <v>625</v>
      </c>
      <c r="C335" s="83" t="s">
        <v>631</v>
      </c>
      <c r="D335" s="82">
        <v>1</v>
      </c>
      <c r="E335" s="77" t="s">
        <v>21</v>
      </c>
      <c r="F335" s="78">
        <v>714.28</v>
      </c>
      <c r="G335" s="65" t="s">
        <v>16</v>
      </c>
      <c r="H335" s="80">
        <v>44172</v>
      </c>
      <c r="I335" s="80">
        <v>44172</v>
      </c>
      <c r="J335" s="122" t="s">
        <v>34</v>
      </c>
      <c r="K335" s="75">
        <f t="shared" si="12"/>
        <v>849.9931999999999</v>
      </c>
    </row>
    <row r="336" spans="1:11" ht="17.25" customHeight="1">
      <c r="A336" s="65">
        <v>290</v>
      </c>
      <c r="B336" s="81" t="s">
        <v>626</v>
      </c>
      <c r="C336" s="83" t="s">
        <v>631</v>
      </c>
      <c r="D336" s="82">
        <v>2</v>
      </c>
      <c r="E336" s="77" t="s">
        <v>21</v>
      </c>
      <c r="F336" s="78">
        <v>505.1</v>
      </c>
      <c r="G336" s="65" t="s">
        <v>16</v>
      </c>
      <c r="H336" s="80">
        <v>44172</v>
      </c>
      <c r="I336" s="80">
        <v>44172</v>
      </c>
      <c r="J336" s="122" t="s">
        <v>34</v>
      </c>
      <c r="K336" s="75">
        <f t="shared" si="12"/>
        <v>601.069</v>
      </c>
    </row>
    <row r="337" spans="1:11" ht="17.25" customHeight="1">
      <c r="A337" s="65">
        <v>291</v>
      </c>
      <c r="B337" s="81" t="s">
        <v>627</v>
      </c>
      <c r="C337" s="83" t="s">
        <v>632</v>
      </c>
      <c r="D337" s="82">
        <v>1</v>
      </c>
      <c r="E337" s="77" t="s">
        <v>21</v>
      </c>
      <c r="F337" s="78">
        <v>109.25</v>
      </c>
      <c r="G337" s="65" t="s">
        <v>16</v>
      </c>
      <c r="H337" s="80">
        <v>44173</v>
      </c>
      <c r="I337" s="80">
        <v>44174</v>
      </c>
      <c r="J337" s="122" t="s">
        <v>34</v>
      </c>
      <c r="K337" s="75">
        <f t="shared" si="12"/>
        <v>130.0075</v>
      </c>
    </row>
    <row r="338" spans="1:11" ht="17.25" customHeight="1">
      <c r="A338" s="65">
        <v>292</v>
      </c>
      <c r="B338" s="81" t="s">
        <v>628</v>
      </c>
      <c r="C338" s="83" t="s">
        <v>633</v>
      </c>
      <c r="D338" s="82">
        <v>10</v>
      </c>
      <c r="E338" s="77" t="s">
        <v>21</v>
      </c>
      <c r="F338" s="78">
        <v>5590</v>
      </c>
      <c r="G338" s="65" t="s">
        <v>16</v>
      </c>
      <c r="H338" s="80">
        <v>44187</v>
      </c>
      <c r="I338" s="80">
        <v>44188</v>
      </c>
      <c r="J338" s="122" t="s">
        <v>34</v>
      </c>
      <c r="K338" s="75">
        <f t="shared" si="12"/>
        <v>6652.099999999999</v>
      </c>
    </row>
    <row r="339" spans="1:11" ht="17.25" customHeight="1">
      <c r="A339" s="65">
        <v>293</v>
      </c>
      <c r="B339" s="81" t="s">
        <v>629</v>
      </c>
      <c r="C339" s="83" t="s">
        <v>633</v>
      </c>
      <c r="D339" s="82">
        <v>2</v>
      </c>
      <c r="E339" s="77" t="s">
        <v>21</v>
      </c>
      <c r="F339" s="96">
        <v>3440</v>
      </c>
      <c r="G339" s="65" t="s">
        <v>16</v>
      </c>
      <c r="H339" s="80">
        <v>44188</v>
      </c>
      <c r="I339" s="80">
        <v>44188</v>
      </c>
      <c r="J339" s="122" t="s">
        <v>34</v>
      </c>
      <c r="K339" s="75">
        <f t="shared" si="12"/>
        <v>4093.6</v>
      </c>
    </row>
    <row r="340" spans="1:11" ht="17.25" customHeight="1" thickBot="1">
      <c r="A340" s="65">
        <v>294</v>
      </c>
      <c r="B340" s="81" t="s">
        <v>630</v>
      </c>
      <c r="C340" s="83" t="s">
        <v>569</v>
      </c>
      <c r="D340" s="82">
        <v>1</v>
      </c>
      <c r="E340" s="77" t="s">
        <v>45</v>
      </c>
      <c r="F340" s="96">
        <v>1631.08</v>
      </c>
      <c r="G340" s="65" t="s">
        <v>16</v>
      </c>
      <c r="H340" s="80">
        <v>44188</v>
      </c>
      <c r="I340" s="80">
        <v>44193</v>
      </c>
      <c r="J340" s="122" t="s">
        <v>34</v>
      </c>
      <c r="K340" s="75">
        <f t="shared" si="12"/>
        <v>1940.9851999999998</v>
      </c>
    </row>
    <row r="341" spans="1:11" s="44" customFormat="1" ht="18" customHeight="1" thickBot="1">
      <c r="A341" s="43"/>
      <c r="B341" s="86" t="s">
        <v>74</v>
      </c>
      <c r="C341" s="87"/>
      <c r="D341" s="88"/>
      <c r="E341" s="88"/>
      <c r="F341" s="89">
        <f>SUM(F327:F340)</f>
        <v>20178.050000000003</v>
      </c>
      <c r="G341" s="90"/>
      <c r="H341" s="91"/>
      <c r="I341" s="92"/>
      <c r="J341" s="93"/>
      <c r="K341" s="94">
        <f>F341*1.19</f>
        <v>24011.879500000003</v>
      </c>
    </row>
    <row r="342" spans="1:11" ht="17.25" customHeight="1">
      <c r="A342" s="65">
        <v>295</v>
      </c>
      <c r="B342" s="68" t="s">
        <v>28</v>
      </c>
      <c r="C342" s="69" t="s">
        <v>32</v>
      </c>
      <c r="D342" s="70">
        <v>1</v>
      </c>
      <c r="E342" s="111" t="s">
        <v>45</v>
      </c>
      <c r="F342" s="75">
        <v>6520</v>
      </c>
      <c r="G342" s="65" t="s">
        <v>16</v>
      </c>
      <c r="H342" s="98" t="s">
        <v>52</v>
      </c>
      <c r="I342" s="98" t="s">
        <v>54</v>
      </c>
      <c r="J342" s="122" t="s">
        <v>34</v>
      </c>
      <c r="K342" s="75">
        <f>(F342*1.19)</f>
        <v>7758.799999999999</v>
      </c>
    </row>
    <row r="343" spans="1:11" ht="18.75" customHeight="1">
      <c r="A343" s="65">
        <v>296</v>
      </c>
      <c r="B343" s="68" t="s">
        <v>71</v>
      </c>
      <c r="C343" s="69" t="s">
        <v>72</v>
      </c>
      <c r="D343" s="70">
        <v>1</v>
      </c>
      <c r="E343" s="111" t="s">
        <v>21</v>
      </c>
      <c r="F343" s="75">
        <v>447.5</v>
      </c>
      <c r="G343" s="65" t="s">
        <v>16</v>
      </c>
      <c r="H343" s="113" t="s">
        <v>52</v>
      </c>
      <c r="I343" s="113" t="s">
        <v>52</v>
      </c>
      <c r="J343" s="122" t="s">
        <v>34</v>
      </c>
      <c r="K343" s="75">
        <f>(F343*1.19)</f>
        <v>532.525</v>
      </c>
    </row>
    <row r="344" spans="1:11" ht="18.75" customHeight="1" thickBot="1">
      <c r="A344" s="65">
        <v>297</v>
      </c>
      <c r="B344" s="68" t="s">
        <v>221</v>
      </c>
      <c r="C344" s="69" t="s">
        <v>260</v>
      </c>
      <c r="D344" s="70">
        <v>3</v>
      </c>
      <c r="E344" s="111" t="s">
        <v>21</v>
      </c>
      <c r="F344" s="23">
        <v>1650</v>
      </c>
      <c r="G344" s="65" t="s">
        <v>16</v>
      </c>
      <c r="H344" s="113" t="s">
        <v>271</v>
      </c>
      <c r="I344" s="113" t="s">
        <v>272</v>
      </c>
      <c r="J344" s="122" t="s">
        <v>34</v>
      </c>
      <c r="K344" s="75">
        <f>(F344*1.19)</f>
        <v>1963.5</v>
      </c>
    </row>
    <row r="345" spans="1:11" s="44" customFormat="1" ht="17.25" customHeight="1" thickBot="1">
      <c r="A345" s="43"/>
      <c r="B345" s="86" t="s">
        <v>77</v>
      </c>
      <c r="C345" s="87"/>
      <c r="D345" s="88"/>
      <c r="E345" s="88"/>
      <c r="F345" s="89">
        <f>SUM(F342:F344)</f>
        <v>8617.5</v>
      </c>
      <c r="G345" s="90"/>
      <c r="H345" s="91"/>
      <c r="I345" s="92"/>
      <c r="J345" s="93"/>
      <c r="K345" s="94">
        <f>F345*1.19</f>
        <v>10254.824999999999</v>
      </c>
    </row>
    <row r="346" spans="1:11" ht="17.25" customHeight="1">
      <c r="A346" s="65">
        <v>298</v>
      </c>
      <c r="B346" s="68" t="s">
        <v>223</v>
      </c>
      <c r="C346" s="69" t="s">
        <v>261</v>
      </c>
      <c r="D346" s="130">
        <v>1</v>
      </c>
      <c r="E346" s="130" t="s">
        <v>21</v>
      </c>
      <c r="F346" s="75">
        <v>285</v>
      </c>
      <c r="G346" s="65" t="s">
        <v>16</v>
      </c>
      <c r="H346" s="113" t="s">
        <v>271</v>
      </c>
      <c r="I346" s="113" t="s">
        <v>272</v>
      </c>
      <c r="J346" s="122" t="s">
        <v>34</v>
      </c>
      <c r="K346" s="75">
        <f aca="true" t="shared" si="13" ref="K346:K363">(F346*1.19)</f>
        <v>339.15</v>
      </c>
    </row>
    <row r="347" spans="1:11" ht="35.25" customHeight="1">
      <c r="A347" s="65">
        <v>299</v>
      </c>
      <c r="B347" s="68" t="s">
        <v>224</v>
      </c>
      <c r="C347" s="69" t="s">
        <v>261</v>
      </c>
      <c r="D347" s="130">
        <v>1</v>
      </c>
      <c r="E347" s="130" t="s">
        <v>21</v>
      </c>
      <c r="F347" s="75">
        <v>190</v>
      </c>
      <c r="G347" s="65" t="s">
        <v>16</v>
      </c>
      <c r="H347" s="113" t="s">
        <v>271</v>
      </c>
      <c r="I347" s="113" t="s">
        <v>272</v>
      </c>
      <c r="J347" s="122" t="s">
        <v>34</v>
      </c>
      <c r="K347" s="75">
        <f t="shared" si="13"/>
        <v>226.1</v>
      </c>
    </row>
    <row r="348" spans="1:11" ht="17.25" customHeight="1">
      <c r="A348" s="65">
        <v>300</v>
      </c>
      <c r="B348" s="68" t="s">
        <v>225</v>
      </c>
      <c r="C348" s="69" t="s">
        <v>261</v>
      </c>
      <c r="D348" s="130">
        <v>1</v>
      </c>
      <c r="E348" s="130" t="s">
        <v>21</v>
      </c>
      <c r="F348" s="75">
        <v>95</v>
      </c>
      <c r="G348" s="65" t="s">
        <v>16</v>
      </c>
      <c r="H348" s="113" t="s">
        <v>271</v>
      </c>
      <c r="I348" s="113" t="s">
        <v>272</v>
      </c>
      <c r="J348" s="122" t="s">
        <v>34</v>
      </c>
      <c r="K348" s="75">
        <f t="shared" si="13"/>
        <v>113.05</v>
      </c>
    </row>
    <row r="349" spans="1:11" ht="17.25" customHeight="1">
      <c r="A349" s="65">
        <v>301</v>
      </c>
      <c r="B349" s="68" t="s">
        <v>226</v>
      </c>
      <c r="C349" s="69" t="s">
        <v>261</v>
      </c>
      <c r="D349" s="130">
        <v>1</v>
      </c>
      <c r="E349" s="130" t="s">
        <v>21</v>
      </c>
      <c r="F349" s="75">
        <v>280</v>
      </c>
      <c r="G349" s="65" t="s">
        <v>16</v>
      </c>
      <c r="H349" s="113" t="s">
        <v>271</v>
      </c>
      <c r="I349" s="113" t="s">
        <v>272</v>
      </c>
      <c r="J349" s="122" t="s">
        <v>34</v>
      </c>
      <c r="K349" s="75">
        <f t="shared" si="13"/>
        <v>333.2</v>
      </c>
    </row>
    <row r="350" spans="1:11" ht="17.25" customHeight="1">
      <c r="A350" s="65">
        <v>302</v>
      </c>
      <c r="B350" s="68" t="s">
        <v>227</v>
      </c>
      <c r="C350" s="69" t="s">
        <v>261</v>
      </c>
      <c r="D350" s="130">
        <v>1</v>
      </c>
      <c r="E350" s="130" t="s">
        <v>21</v>
      </c>
      <c r="F350" s="75">
        <v>350</v>
      </c>
      <c r="G350" s="65" t="s">
        <v>16</v>
      </c>
      <c r="H350" s="113" t="s">
        <v>271</v>
      </c>
      <c r="I350" s="113" t="s">
        <v>272</v>
      </c>
      <c r="J350" s="122" t="s">
        <v>34</v>
      </c>
      <c r="K350" s="75">
        <f t="shared" si="13"/>
        <v>416.5</v>
      </c>
    </row>
    <row r="351" spans="1:11" ht="17.25" customHeight="1">
      <c r="A351" s="65">
        <v>303</v>
      </c>
      <c r="B351" s="68" t="s">
        <v>228</v>
      </c>
      <c r="C351" s="69" t="s">
        <v>261</v>
      </c>
      <c r="D351" s="130">
        <v>1</v>
      </c>
      <c r="E351" s="130" t="s">
        <v>21</v>
      </c>
      <c r="F351" s="75">
        <v>340</v>
      </c>
      <c r="G351" s="65" t="s">
        <v>16</v>
      </c>
      <c r="H351" s="113" t="s">
        <v>271</v>
      </c>
      <c r="I351" s="113" t="s">
        <v>272</v>
      </c>
      <c r="J351" s="122" t="s">
        <v>34</v>
      </c>
      <c r="K351" s="75">
        <f t="shared" si="13"/>
        <v>404.59999999999997</v>
      </c>
    </row>
    <row r="352" spans="1:11" ht="17.25" customHeight="1">
      <c r="A352" s="65">
        <v>304</v>
      </c>
      <c r="B352" s="139" t="s">
        <v>229</v>
      </c>
      <c r="C352" s="73" t="s">
        <v>261</v>
      </c>
      <c r="D352" s="130">
        <v>1</v>
      </c>
      <c r="E352" s="144" t="s">
        <v>21</v>
      </c>
      <c r="F352" s="136">
        <v>490</v>
      </c>
      <c r="G352" s="16" t="s">
        <v>16</v>
      </c>
      <c r="H352" s="80" t="s">
        <v>271</v>
      </c>
      <c r="I352" s="80" t="s">
        <v>272</v>
      </c>
      <c r="J352" s="74" t="s">
        <v>34</v>
      </c>
      <c r="K352" s="136">
        <f t="shared" si="13"/>
        <v>583.1</v>
      </c>
    </row>
    <row r="353" spans="1:11" ht="17.25" customHeight="1">
      <c r="A353" s="65">
        <v>305</v>
      </c>
      <c r="B353" s="139" t="s">
        <v>230</v>
      </c>
      <c r="C353" s="73" t="s">
        <v>261</v>
      </c>
      <c r="D353" s="130">
        <v>1</v>
      </c>
      <c r="E353" s="144" t="s">
        <v>21</v>
      </c>
      <c r="F353" s="136">
        <v>215</v>
      </c>
      <c r="G353" s="16" t="s">
        <v>16</v>
      </c>
      <c r="H353" s="80" t="s">
        <v>271</v>
      </c>
      <c r="I353" s="80" t="s">
        <v>272</v>
      </c>
      <c r="J353" s="74" t="s">
        <v>34</v>
      </c>
      <c r="K353" s="136">
        <f t="shared" si="13"/>
        <v>255.85</v>
      </c>
    </row>
    <row r="354" spans="1:11" ht="17.25" customHeight="1">
      <c r="A354" s="65">
        <v>306</v>
      </c>
      <c r="B354" s="81" t="s">
        <v>459</v>
      </c>
      <c r="C354" s="83" t="s">
        <v>461</v>
      </c>
      <c r="D354" s="74">
        <v>1</v>
      </c>
      <c r="E354" s="74" t="s">
        <v>462</v>
      </c>
      <c r="F354" s="136">
        <v>1120</v>
      </c>
      <c r="G354" s="16" t="s">
        <v>16</v>
      </c>
      <c r="H354" s="97" t="s">
        <v>275</v>
      </c>
      <c r="I354" s="80">
        <v>44014</v>
      </c>
      <c r="J354" s="74" t="s">
        <v>34</v>
      </c>
      <c r="K354" s="136">
        <f t="shared" si="13"/>
        <v>1332.8</v>
      </c>
    </row>
    <row r="355" spans="1:11" ht="17.25" customHeight="1">
      <c r="A355" s="65">
        <v>307</v>
      </c>
      <c r="B355" s="81" t="s">
        <v>460</v>
      </c>
      <c r="C355" s="74" t="s">
        <v>444</v>
      </c>
      <c r="D355" s="82">
        <v>1</v>
      </c>
      <c r="E355" s="77" t="s">
        <v>45</v>
      </c>
      <c r="F355" s="136">
        <v>2970</v>
      </c>
      <c r="G355" s="16" t="s">
        <v>16</v>
      </c>
      <c r="H355" s="80">
        <v>44048</v>
      </c>
      <c r="I355" s="80">
        <v>44050</v>
      </c>
      <c r="J355" s="74" t="s">
        <v>34</v>
      </c>
      <c r="K355" s="136">
        <f t="shared" si="13"/>
        <v>3534.2999999999997</v>
      </c>
    </row>
    <row r="356" spans="1:11" ht="17.25" customHeight="1">
      <c r="A356" s="65">
        <v>308</v>
      </c>
      <c r="B356" s="118" t="s">
        <v>562</v>
      </c>
      <c r="C356" s="73" t="s">
        <v>569</v>
      </c>
      <c r="D356" s="70">
        <v>1</v>
      </c>
      <c r="E356" s="111" t="s">
        <v>21</v>
      </c>
      <c r="F356" s="132">
        <v>590</v>
      </c>
      <c r="G356" s="16" t="s">
        <v>16</v>
      </c>
      <c r="H356" s="98">
        <v>44081</v>
      </c>
      <c r="I356" s="98">
        <v>44090</v>
      </c>
      <c r="J356" s="74" t="s">
        <v>34</v>
      </c>
      <c r="K356" s="136">
        <f t="shared" si="13"/>
        <v>702.1</v>
      </c>
    </row>
    <row r="357" spans="1:11" ht="17.25" customHeight="1">
      <c r="A357" s="65">
        <v>309</v>
      </c>
      <c r="B357" s="118" t="s">
        <v>563</v>
      </c>
      <c r="C357" s="114" t="s">
        <v>428</v>
      </c>
      <c r="D357" s="70">
        <v>4</v>
      </c>
      <c r="E357" s="111" t="s">
        <v>21</v>
      </c>
      <c r="F357" s="142">
        <v>252.12</v>
      </c>
      <c r="G357" s="16" t="s">
        <v>16</v>
      </c>
      <c r="H357" s="98">
        <v>44081</v>
      </c>
      <c r="I357" s="98">
        <v>44090</v>
      </c>
      <c r="J357" s="74" t="s">
        <v>34</v>
      </c>
      <c r="K357" s="136">
        <f t="shared" si="13"/>
        <v>300.0228</v>
      </c>
    </row>
    <row r="358" spans="1:11" ht="17.25" customHeight="1">
      <c r="A358" s="65">
        <v>310</v>
      </c>
      <c r="B358" s="100" t="s">
        <v>564</v>
      </c>
      <c r="C358" s="83" t="s">
        <v>571</v>
      </c>
      <c r="D358" s="82">
        <v>50</v>
      </c>
      <c r="E358" s="77" t="s">
        <v>21</v>
      </c>
      <c r="F358" s="78">
        <v>2950</v>
      </c>
      <c r="G358" s="16" t="s">
        <v>16</v>
      </c>
      <c r="H358" s="80">
        <v>44082</v>
      </c>
      <c r="I358" s="80">
        <v>44091</v>
      </c>
      <c r="J358" s="74" t="s">
        <v>34</v>
      </c>
      <c r="K358" s="136">
        <f t="shared" si="13"/>
        <v>3510.5</v>
      </c>
    </row>
    <row r="359" spans="1:11" ht="17.25" customHeight="1">
      <c r="A359" s="65">
        <v>311</v>
      </c>
      <c r="B359" s="100" t="s">
        <v>565</v>
      </c>
      <c r="C359" s="114" t="s">
        <v>261</v>
      </c>
      <c r="D359" s="82">
        <v>1</v>
      </c>
      <c r="E359" s="77" t="s">
        <v>45</v>
      </c>
      <c r="F359" s="78">
        <v>1036</v>
      </c>
      <c r="G359" s="16" t="s">
        <v>16</v>
      </c>
      <c r="H359" s="80">
        <v>44082</v>
      </c>
      <c r="I359" s="80">
        <v>44091</v>
      </c>
      <c r="J359" s="74" t="s">
        <v>34</v>
      </c>
      <c r="K359" s="136">
        <f t="shared" si="13"/>
        <v>1232.84</v>
      </c>
    </row>
    <row r="360" spans="1:11" ht="17.25" customHeight="1">
      <c r="A360" s="65">
        <v>312</v>
      </c>
      <c r="B360" s="179" t="s">
        <v>566</v>
      </c>
      <c r="C360" s="180" t="s">
        <v>569</v>
      </c>
      <c r="D360" s="82">
        <v>10</v>
      </c>
      <c r="E360" s="77" t="s">
        <v>21</v>
      </c>
      <c r="F360" s="96">
        <v>6890</v>
      </c>
      <c r="G360" s="16" t="s">
        <v>16</v>
      </c>
      <c r="H360" s="181">
        <v>44084</v>
      </c>
      <c r="I360" s="80">
        <v>44092</v>
      </c>
      <c r="J360" s="74" t="s">
        <v>34</v>
      </c>
      <c r="K360" s="136">
        <f t="shared" si="13"/>
        <v>8199.1</v>
      </c>
    </row>
    <row r="361" spans="1:11" ht="17.25" customHeight="1">
      <c r="A361" s="65">
        <v>313</v>
      </c>
      <c r="B361" s="81" t="s">
        <v>567</v>
      </c>
      <c r="C361" s="114" t="s">
        <v>570</v>
      </c>
      <c r="D361" s="82">
        <v>2</v>
      </c>
      <c r="E361" s="77" t="s">
        <v>21</v>
      </c>
      <c r="F361" s="96">
        <v>500</v>
      </c>
      <c r="G361" s="16" t="s">
        <v>16</v>
      </c>
      <c r="H361" s="79">
        <v>44091</v>
      </c>
      <c r="I361" s="80">
        <v>44091</v>
      </c>
      <c r="J361" s="74" t="s">
        <v>34</v>
      </c>
      <c r="K361" s="136">
        <f t="shared" si="13"/>
        <v>595</v>
      </c>
    </row>
    <row r="362" spans="1:11" ht="17.25" customHeight="1">
      <c r="A362" s="65">
        <v>314</v>
      </c>
      <c r="B362" s="81" t="s">
        <v>568</v>
      </c>
      <c r="C362" s="83" t="s">
        <v>572</v>
      </c>
      <c r="D362" s="82">
        <v>1</v>
      </c>
      <c r="E362" s="77" t="s">
        <v>45</v>
      </c>
      <c r="F362" s="78">
        <v>740</v>
      </c>
      <c r="G362" s="16" t="s">
        <v>16</v>
      </c>
      <c r="H362" s="80">
        <v>44153</v>
      </c>
      <c r="I362" s="80" t="s">
        <v>495</v>
      </c>
      <c r="J362" s="74" t="s">
        <v>34</v>
      </c>
      <c r="K362" s="136">
        <f t="shared" si="13"/>
        <v>880.5999999999999</v>
      </c>
    </row>
    <row r="363" spans="1:11" ht="17.25" customHeight="1" thickBot="1">
      <c r="A363" s="65">
        <v>315</v>
      </c>
      <c r="B363" s="81" t="s">
        <v>634</v>
      </c>
      <c r="C363" s="83" t="s">
        <v>266</v>
      </c>
      <c r="D363" s="82">
        <v>2</v>
      </c>
      <c r="E363" s="77" t="s">
        <v>21</v>
      </c>
      <c r="F363" s="96">
        <v>3000</v>
      </c>
      <c r="G363" s="16" t="s">
        <v>16</v>
      </c>
      <c r="H363" s="80">
        <v>44182</v>
      </c>
      <c r="I363" s="80">
        <v>44188</v>
      </c>
      <c r="J363" s="74" t="s">
        <v>34</v>
      </c>
      <c r="K363" s="136">
        <f t="shared" si="13"/>
        <v>3570</v>
      </c>
    </row>
    <row r="364" spans="1:11" s="44" customFormat="1" ht="18" customHeight="1" thickBot="1">
      <c r="A364" s="43"/>
      <c r="B364" s="86" t="s">
        <v>280</v>
      </c>
      <c r="C364" s="87"/>
      <c r="D364" s="88"/>
      <c r="E364" s="88"/>
      <c r="F364" s="89">
        <f>SUM(F346:F363)</f>
        <v>22293.12</v>
      </c>
      <c r="G364" s="90"/>
      <c r="H364" s="91"/>
      <c r="I364" s="92"/>
      <c r="J364" s="93"/>
      <c r="K364" s="94">
        <f>F364*1.19</f>
        <v>26528.812799999996</v>
      </c>
    </row>
    <row r="365" spans="1:11" ht="17.25" customHeight="1">
      <c r="A365" s="65">
        <v>316</v>
      </c>
      <c r="B365" s="100" t="s">
        <v>457</v>
      </c>
      <c r="C365" s="114" t="s">
        <v>458</v>
      </c>
      <c r="D365" s="74">
        <v>1</v>
      </c>
      <c r="E365" s="74" t="s">
        <v>21</v>
      </c>
      <c r="F365" s="75">
        <v>1400</v>
      </c>
      <c r="G365" s="65" t="s">
        <v>16</v>
      </c>
      <c r="H365" s="80">
        <v>44081</v>
      </c>
      <c r="I365" s="80">
        <v>44089</v>
      </c>
      <c r="J365" s="122" t="s">
        <v>34</v>
      </c>
      <c r="K365" s="75">
        <f>F365*1.19</f>
        <v>1666</v>
      </c>
    </row>
    <row r="366" spans="1:11" ht="17.25" customHeight="1" thickBot="1">
      <c r="A366" s="65">
        <v>317</v>
      </c>
      <c r="B366" s="81" t="s">
        <v>573</v>
      </c>
      <c r="C366" s="114" t="s">
        <v>574</v>
      </c>
      <c r="D366" s="82">
        <v>1</v>
      </c>
      <c r="E366" s="77" t="s">
        <v>45</v>
      </c>
      <c r="F366" s="96">
        <v>452.15</v>
      </c>
      <c r="G366" s="65" t="s">
        <v>16</v>
      </c>
      <c r="H366" s="79">
        <v>44098</v>
      </c>
      <c r="I366" s="80">
        <v>44103</v>
      </c>
      <c r="J366" s="122" t="s">
        <v>34</v>
      </c>
      <c r="K366" s="75">
        <f>F366*1.19</f>
        <v>538.0585</v>
      </c>
    </row>
    <row r="367" spans="1:11" s="44" customFormat="1" ht="18" customHeight="1" thickBot="1">
      <c r="A367" s="43"/>
      <c r="B367" s="86" t="s">
        <v>456</v>
      </c>
      <c r="C367" s="87"/>
      <c r="D367" s="88"/>
      <c r="E367" s="88"/>
      <c r="F367" s="89">
        <f>SUM(F365:F366)</f>
        <v>1852.15</v>
      </c>
      <c r="G367" s="90"/>
      <c r="H367" s="91"/>
      <c r="I367" s="92"/>
      <c r="J367" s="93"/>
      <c r="K367" s="94">
        <f>F367*1.19</f>
        <v>2204.0585</v>
      </c>
    </row>
    <row r="368" spans="1:11" s="44" customFormat="1" ht="18" customHeight="1" thickBot="1">
      <c r="A368" s="43"/>
      <c r="B368" s="86" t="s">
        <v>40</v>
      </c>
      <c r="C368" s="87"/>
      <c r="D368" s="88"/>
      <c r="E368" s="88"/>
      <c r="F368" s="89">
        <f>SUM(F364,F345,F341,F367)</f>
        <v>52940.82</v>
      </c>
      <c r="G368" s="90"/>
      <c r="H368" s="91"/>
      <c r="I368" s="92"/>
      <c r="J368" s="93"/>
      <c r="K368" s="94">
        <f>F368*1.19</f>
        <v>62999.5758</v>
      </c>
    </row>
    <row r="369" spans="1:11" ht="17.25" customHeight="1">
      <c r="A369" s="65">
        <v>318</v>
      </c>
      <c r="B369" s="118" t="s">
        <v>577</v>
      </c>
      <c r="C369" s="105" t="s">
        <v>579</v>
      </c>
      <c r="D369" s="73">
        <v>1</v>
      </c>
      <c r="E369" s="73" t="s">
        <v>21</v>
      </c>
      <c r="F369" s="132">
        <v>20300</v>
      </c>
      <c r="G369" s="65" t="s">
        <v>16</v>
      </c>
      <c r="H369" s="98">
        <v>44022</v>
      </c>
      <c r="I369" s="80">
        <v>44042</v>
      </c>
      <c r="J369" s="74" t="s">
        <v>35</v>
      </c>
      <c r="K369" s="75">
        <f>F369+F369*12/100</f>
        <v>22736</v>
      </c>
    </row>
    <row r="370" spans="1:11" ht="17.25" customHeight="1" thickBot="1">
      <c r="A370" s="65">
        <v>319</v>
      </c>
      <c r="B370" s="81" t="s">
        <v>578</v>
      </c>
      <c r="C370" s="105" t="s">
        <v>579</v>
      </c>
      <c r="D370" s="82">
        <v>1</v>
      </c>
      <c r="E370" s="77" t="s">
        <v>21</v>
      </c>
      <c r="F370" s="115">
        <v>15600</v>
      </c>
      <c r="G370" s="65" t="s">
        <v>16</v>
      </c>
      <c r="H370" s="80">
        <v>44055</v>
      </c>
      <c r="I370" s="80">
        <v>44073</v>
      </c>
      <c r="J370" s="74" t="s">
        <v>35</v>
      </c>
      <c r="K370" s="75">
        <f>F370+F370*12/100</f>
        <v>17472</v>
      </c>
    </row>
    <row r="371" spans="1:11" s="44" customFormat="1" ht="18" customHeight="1" thickBot="1">
      <c r="A371" s="43"/>
      <c r="B371" s="86" t="s">
        <v>575</v>
      </c>
      <c r="C371" s="87"/>
      <c r="D371" s="88"/>
      <c r="E371" s="88"/>
      <c r="F371" s="89">
        <f>SUM(F369:F370)</f>
        <v>35900</v>
      </c>
      <c r="G371" s="90"/>
      <c r="H371" s="91"/>
      <c r="I371" s="92"/>
      <c r="J371" s="93"/>
      <c r="K371" s="94">
        <f aca="true" t="shared" si="14" ref="K371:K380">F371*1.19</f>
        <v>42721</v>
      </c>
    </row>
    <row r="372" spans="1:11" s="44" customFormat="1" ht="18" customHeight="1" thickBot="1">
      <c r="A372" s="43"/>
      <c r="B372" s="86" t="s">
        <v>576</v>
      </c>
      <c r="C372" s="87"/>
      <c r="D372" s="88"/>
      <c r="E372" s="88"/>
      <c r="F372" s="89">
        <f>F371</f>
        <v>35900</v>
      </c>
      <c r="G372" s="90"/>
      <c r="H372" s="91"/>
      <c r="I372" s="92"/>
      <c r="J372" s="93"/>
      <c r="K372" s="94">
        <f t="shared" si="14"/>
        <v>42721</v>
      </c>
    </row>
    <row r="373" spans="1:11" ht="15.75" customHeight="1">
      <c r="A373" s="65">
        <v>320</v>
      </c>
      <c r="B373" s="139" t="s">
        <v>118</v>
      </c>
      <c r="C373" s="69" t="s">
        <v>127</v>
      </c>
      <c r="D373" s="69">
        <v>200</v>
      </c>
      <c r="E373" s="69" t="s">
        <v>21</v>
      </c>
      <c r="F373" s="71">
        <v>850</v>
      </c>
      <c r="G373" s="65" t="s">
        <v>16</v>
      </c>
      <c r="H373" s="116" t="s">
        <v>268</v>
      </c>
      <c r="I373" s="116" t="s">
        <v>268</v>
      </c>
      <c r="J373" s="116" t="s">
        <v>34</v>
      </c>
      <c r="K373" s="75">
        <f t="shared" si="14"/>
        <v>1011.5</v>
      </c>
    </row>
    <row r="374" spans="1:11" ht="15.75" customHeight="1">
      <c r="A374" s="65">
        <v>321</v>
      </c>
      <c r="B374" s="139" t="s">
        <v>205</v>
      </c>
      <c r="C374" s="69" t="s">
        <v>150</v>
      </c>
      <c r="D374" s="69">
        <v>30</v>
      </c>
      <c r="E374" s="69" t="s">
        <v>102</v>
      </c>
      <c r="F374" s="75">
        <v>1335</v>
      </c>
      <c r="G374" s="65" t="s">
        <v>16</v>
      </c>
      <c r="H374" s="116" t="s">
        <v>269</v>
      </c>
      <c r="I374" s="116" t="s">
        <v>269</v>
      </c>
      <c r="J374" s="116" t="s">
        <v>34</v>
      </c>
      <c r="K374" s="75">
        <f t="shared" si="14"/>
        <v>1588.6499999999999</v>
      </c>
    </row>
    <row r="375" spans="1:11" ht="15.75" customHeight="1">
      <c r="A375" s="65">
        <v>322</v>
      </c>
      <c r="B375" s="139" t="s">
        <v>208</v>
      </c>
      <c r="C375" s="69" t="s">
        <v>150</v>
      </c>
      <c r="D375" s="69">
        <v>10</v>
      </c>
      <c r="E375" s="69" t="s">
        <v>152</v>
      </c>
      <c r="F375" s="75">
        <v>1900</v>
      </c>
      <c r="G375" s="65" t="s">
        <v>16</v>
      </c>
      <c r="H375" s="116" t="s">
        <v>270</v>
      </c>
      <c r="I375" s="116" t="s">
        <v>270</v>
      </c>
      <c r="J375" s="116" t="s">
        <v>34</v>
      </c>
      <c r="K375" s="75">
        <f t="shared" si="14"/>
        <v>2261</v>
      </c>
    </row>
    <row r="376" spans="1:11" ht="15.75" customHeight="1">
      <c r="A376" s="65">
        <v>323</v>
      </c>
      <c r="B376" s="139" t="s">
        <v>209</v>
      </c>
      <c r="C376" s="69" t="s">
        <v>176</v>
      </c>
      <c r="D376" s="69">
        <v>90</v>
      </c>
      <c r="E376" s="69" t="s">
        <v>102</v>
      </c>
      <c r="F376" s="75">
        <v>3870</v>
      </c>
      <c r="G376" s="65" t="s">
        <v>16</v>
      </c>
      <c r="H376" s="116" t="s">
        <v>270</v>
      </c>
      <c r="I376" s="116" t="s">
        <v>270</v>
      </c>
      <c r="J376" s="116" t="s">
        <v>34</v>
      </c>
      <c r="K376" s="75">
        <f t="shared" si="14"/>
        <v>4605.3</v>
      </c>
    </row>
    <row r="377" spans="1:11" ht="15.75" customHeight="1">
      <c r="A377" s="65">
        <v>324</v>
      </c>
      <c r="B377" s="139" t="s">
        <v>218</v>
      </c>
      <c r="C377" s="69" t="s">
        <v>127</v>
      </c>
      <c r="D377" s="69">
        <v>10</v>
      </c>
      <c r="E377" s="69" t="s">
        <v>21</v>
      </c>
      <c r="F377" s="75">
        <v>415.79999999999995</v>
      </c>
      <c r="G377" s="65" t="s">
        <v>16</v>
      </c>
      <c r="H377" s="116" t="s">
        <v>271</v>
      </c>
      <c r="I377" s="116" t="s">
        <v>271</v>
      </c>
      <c r="J377" s="116" t="s">
        <v>34</v>
      </c>
      <c r="K377" s="75">
        <f t="shared" si="14"/>
        <v>494.8019999999999</v>
      </c>
    </row>
    <row r="378" spans="1:11" ht="15.75" customHeight="1">
      <c r="A378" s="65">
        <v>325</v>
      </c>
      <c r="B378" s="139" t="s">
        <v>222</v>
      </c>
      <c r="C378" s="69" t="s">
        <v>150</v>
      </c>
      <c r="D378" s="69">
        <v>30</v>
      </c>
      <c r="E378" s="69" t="s">
        <v>21</v>
      </c>
      <c r="F378" s="75">
        <v>1470</v>
      </c>
      <c r="G378" s="65" t="s">
        <v>16</v>
      </c>
      <c r="H378" s="116" t="s">
        <v>271</v>
      </c>
      <c r="I378" s="116" t="s">
        <v>272</v>
      </c>
      <c r="J378" s="116" t="s">
        <v>34</v>
      </c>
      <c r="K378" s="75">
        <f t="shared" si="14"/>
        <v>1749.3</v>
      </c>
    </row>
    <row r="379" spans="1:11" ht="15.75" customHeight="1">
      <c r="A379" s="65">
        <v>326</v>
      </c>
      <c r="B379" s="139" t="s">
        <v>232</v>
      </c>
      <c r="C379" s="69" t="s">
        <v>176</v>
      </c>
      <c r="D379" s="69">
        <v>20</v>
      </c>
      <c r="E379" s="69" t="s">
        <v>21</v>
      </c>
      <c r="F379" s="75">
        <v>1700</v>
      </c>
      <c r="G379" s="65" t="s">
        <v>16</v>
      </c>
      <c r="H379" s="116" t="s">
        <v>272</v>
      </c>
      <c r="I379" s="116" t="s">
        <v>272</v>
      </c>
      <c r="J379" s="116" t="s">
        <v>34</v>
      </c>
      <c r="K379" s="75">
        <f t="shared" si="14"/>
        <v>2023</v>
      </c>
    </row>
    <row r="380" spans="1:11" ht="15.75" customHeight="1">
      <c r="A380" s="65">
        <v>327</v>
      </c>
      <c r="B380" s="139" t="s">
        <v>241</v>
      </c>
      <c r="C380" s="69" t="s">
        <v>264</v>
      </c>
      <c r="D380" s="69">
        <v>700</v>
      </c>
      <c r="E380" s="69" t="s">
        <v>21</v>
      </c>
      <c r="F380" s="182">
        <v>1043</v>
      </c>
      <c r="G380" s="65" t="s">
        <v>16</v>
      </c>
      <c r="H380" s="116" t="s">
        <v>272</v>
      </c>
      <c r="I380" s="116" t="s">
        <v>272</v>
      </c>
      <c r="J380" s="116" t="s">
        <v>34</v>
      </c>
      <c r="K380" s="182">
        <f t="shared" si="14"/>
        <v>1241.1699999999998</v>
      </c>
    </row>
    <row r="381" spans="1:11" ht="15.75" customHeight="1">
      <c r="A381" s="65">
        <v>328</v>
      </c>
      <c r="B381" s="81" t="s">
        <v>511</v>
      </c>
      <c r="C381" s="83" t="s">
        <v>512</v>
      </c>
      <c r="D381" s="82">
        <v>12</v>
      </c>
      <c r="E381" s="77" t="s">
        <v>21</v>
      </c>
      <c r="F381" s="78">
        <v>1200</v>
      </c>
      <c r="G381" s="65" t="s">
        <v>16</v>
      </c>
      <c r="H381" s="80">
        <v>44130</v>
      </c>
      <c r="I381" s="80">
        <v>44153</v>
      </c>
      <c r="J381" s="69" t="s">
        <v>35</v>
      </c>
      <c r="K381" s="182">
        <v>1200</v>
      </c>
    </row>
    <row r="382" spans="1:11" ht="15.75" customHeight="1">
      <c r="A382" s="65">
        <v>329</v>
      </c>
      <c r="B382" s="81" t="s">
        <v>635</v>
      </c>
      <c r="C382" s="83" t="s">
        <v>264</v>
      </c>
      <c r="D382" s="82">
        <v>1</v>
      </c>
      <c r="E382" s="77" t="s">
        <v>45</v>
      </c>
      <c r="F382" s="182">
        <v>9212.2</v>
      </c>
      <c r="G382" s="65" t="s">
        <v>16</v>
      </c>
      <c r="H382" s="80">
        <v>44174</v>
      </c>
      <c r="I382" s="80">
        <v>44179</v>
      </c>
      <c r="J382" s="116" t="s">
        <v>34</v>
      </c>
      <c r="K382" s="182">
        <v>1200</v>
      </c>
    </row>
    <row r="383" spans="1:11" ht="15.75" customHeight="1">
      <c r="A383" s="65">
        <v>330</v>
      </c>
      <c r="B383" s="81" t="s">
        <v>636</v>
      </c>
      <c r="C383" s="83" t="s">
        <v>638</v>
      </c>
      <c r="D383" s="82">
        <v>1</v>
      </c>
      <c r="E383" s="77" t="s">
        <v>45</v>
      </c>
      <c r="F383" s="182">
        <v>3361.27</v>
      </c>
      <c r="G383" s="65" t="s">
        <v>16</v>
      </c>
      <c r="H383" s="80">
        <v>44174</v>
      </c>
      <c r="I383" s="80">
        <v>44179</v>
      </c>
      <c r="J383" s="116" t="s">
        <v>34</v>
      </c>
      <c r="K383" s="182">
        <v>1200</v>
      </c>
    </row>
    <row r="384" spans="1:11" ht="15.75" customHeight="1">
      <c r="A384" s="65">
        <v>331</v>
      </c>
      <c r="B384" s="81" t="s">
        <v>635</v>
      </c>
      <c r="C384" s="83" t="s">
        <v>264</v>
      </c>
      <c r="D384" s="82">
        <v>1</v>
      </c>
      <c r="E384" s="77" t="s">
        <v>45</v>
      </c>
      <c r="F384" s="182">
        <v>11990</v>
      </c>
      <c r="G384" s="65" t="s">
        <v>16</v>
      </c>
      <c r="H384" s="80">
        <v>44180</v>
      </c>
      <c r="I384" s="80">
        <v>44183</v>
      </c>
      <c r="J384" s="116" t="s">
        <v>34</v>
      </c>
      <c r="K384" s="182">
        <v>1200</v>
      </c>
    </row>
    <row r="385" spans="1:11" ht="15.75" customHeight="1" thickBot="1">
      <c r="A385" s="65">
        <v>332</v>
      </c>
      <c r="B385" s="81" t="s">
        <v>637</v>
      </c>
      <c r="C385" s="83" t="s">
        <v>176</v>
      </c>
      <c r="D385" s="82">
        <v>82</v>
      </c>
      <c r="E385" s="77" t="s">
        <v>21</v>
      </c>
      <c r="F385" s="182">
        <v>635.5</v>
      </c>
      <c r="G385" s="65" t="s">
        <v>16</v>
      </c>
      <c r="H385" s="80">
        <v>44186</v>
      </c>
      <c r="I385" s="80">
        <v>44187</v>
      </c>
      <c r="J385" s="116" t="s">
        <v>34</v>
      </c>
      <c r="K385" s="182">
        <v>1200</v>
      </c>
    </row>
    <row r="386" spans="1:11" s="44" customFormat="1" ht="20.25" customHeight="1" thickBot="1">
      <c r="A386" s="43"/>
      <c r="B386" s="86" t="s">
        <v>278</v>
      </c>
      <c r="C386" s="87"/>
      <c r="D386" s="88"/>
      <c r="E386" s="88"/>
      <c r="F386" s="89">
        <f>SUM(F373:F381)</f>
        <v>13783.8</v>
      </c>
      <c r="G386" s="90"/>
      <c r="H386" s="91"/>
      <c r="I386" s="92"/>
      <c r="J386" s="93"/>
      <c r="K386" s="89">
        <f>SUM(K373:K381)</f>
        <v>16174.722</v>
      </c>
    </row>
    <row r="387" spans="1:11" ht="17.25" customHeight="1">
      <c r="A387" s="16">
        <v>333</v>
      </c>
      <c r="B387" s="81" t="s">
        <v>299</v>
      </c>
      <c r="C387" s="74" t="s">
        <v>300</v>
      </c>
      <c r="D387" s="82">
        <v>1</v>
      </c>
      <c r="E387" s="77" t="s">
        <v>45</v>
      </c>
      <c r="F387" s="170">
        <v>38907.95</v>
      </c>
      <c r="G387" s="16" t="s">
        <v>16</v>
      </c>
      <c r="H387" s="80">
        <v>43992</v>
      </c>
      <c r="I387" s="80">
        <v>44005</v>
      </c>
      <c r="J387" s="74" t="s">
        <v>35</v>
      </c>
      <c r="K387" s="136">
        <f>(F387)</f>
        <v>38907.95</v>
      </c>
    </row>
    <row r="388" spans="1:11" ht="17.25" customHeight="1">
      <c r="A388" s="16">
        <v>334</v>
      </c>
      <c r="B388" s="81" t="s">
        <v>465</v>
      </c>
      <c r="C388" s="74" t="s">
        <v>300</v>
      </c>
      <c r="D388" s="82">
        <v>1</v>
      </c>
      <c r="E388" s="77" t="s">
        <v>21</v>
      </c>
      <c r="F388" s="170">
        <v>281.94</v>
      </c>
      <c r="G388" s="16" t="s">
        <v>16</v>
      </c>
      <c r="H388" s="80">
        <v>44043</v>
      </c>
      <c r="I388" s="117">
        <v>44050</v>
      </c>
      <c r="J388" s="74" t="s">
        <v>35</v>
      </c>
      <c r="K388" s="136">
        <f>(F388)</f>
        <v>281.94</v>
      </c>
    </row>
    <row r="389" spans="1:11" ht="17.25" customHeight="1">
      <c r="A389" s="16">
        <v>335</v>
      </c>
      <c r="B389" s="81" t="s">
        <v>463</v>
      </c>
      <c r="C389" s="74" t="s">
        <v>464</v>
      </c>
      <c r="D389" s="82">
        <v>1</v>
      </c>
      <c r="E389" s="77" t="s">
        <v>45</v>
      </c>
      <c r="F389" s="170">
        <v>845.7</v>
      </c>
      <c r="G389" s="16" t="s">
        <v>16</v>
      </c>
      <c r="H389" s="80">
        <v>44071</v>
      </c>
      <c r="I389" s="117">
        <v>44077</v>
      </c>
      <c r="J389" s="74" t="s">
        <v>35</v>
      </c>
      <c r="K389" s="136">
        <f>(F389)</f>
        <v>845.7</v>
      </c>
    </row>
    <row r="390" spans="1:11" ht="17.25" customHeight="1" thickBot="1">
      <c r="A390" s="16">
        <v>336</v>
      </c>
      <c r="B390" s="81" t="s">
        <v>465</v>
      </c>
      <c r="C390" s="130" t="s">
        <v>300</v>
      </c>
      <c r="D390" s="82">
        <v>1</v>
      </c>
      <c r="E390" s="126" t="s">
        <v>21</v>
      </c>
      <c r="F390" s="96">
        <v>407.5</v>
      </c>
      <c r="G390" s="16" t="s">
        <v>16</v>
      </c>
      <c r="H390" s="79">
        <v>44089</v>
      </c>
      <c r="I390" s="98">
        <v>44090</v>
      </c>
      <c r="J390" s="74" t="s">
        <v>35</v>
      </c>
      <c r="K390" s="136">
        <f>(F390)</f>
        <v>407.5</v>
      </c>
    </row>
    <row r="391" spans="1:11" s="44" customFormat="1" ht="18" customHeight="1" thickBot="1">
      <c r="A391" s="43"/>
      <c r="B391" s="86" t="s">
        <v>335</v>
      </c>
      <c r="C391" s="87"/>
      <c r="D391" s="88"/>
      <c r="E391" s="88"/>
      <c r="F391" s="89">
        <f>SUM(F387:F390)</f>
        <v>40443.09</v>
      </c>
      <c r="G391" s="90"/>
      <c r="H391" s="91"/>
      <c r="I391" s="92"/>
      <c r="J391" s="93"/>
      <c r="K391" s="94">
        <f>F391</f>
        <v>40443.09</v>
      </c>
    </row>
    <row r="392" spans="1:11" s="44" customFormat="1" ht="18" customHeight="1" thickBot="1">
      <c r="A392" s="43"/>
      <c r="B392" s="86" t="s">
        <v>298</v>
      </c>
      <c r="C392" s="87"/>
      <c r="D392" s="88"/>
      <c r="E392" s="88"/>
      <c r="F392" s="89">
        <f>SUM(F391)</f>
        <v>40443.09</v>
      </c>
      <c r="G392" s="90"/>
      <c r="H392" s="91"/>
      <c r="I392" s="92"/>
      <c r="J392" s="93"/>
      <c r="K392" s="94">
        <f>K391</f>
        <v>40443.09</v>
      </c>
    </row>
    <row r="393" spans="1:11" ht="17.25" customHeight="1">
      <c r="A393" s="65">
        <v>337</v>
      </c>
      <c r="B393" s="81" t="s">
        <v>588</v>
      </c>
      <c r="C393" s="83" t="s">
        <v>590</v>
      </c>
      <c r="D393" s="82">
        <v>1</v>
      </c>
      <c r="E393" s="77" t="s">
        <v>45</v>
      </c>
      <c r="F393" s="78">
        <v>5510</v>
      </c>
      <c r="G393" s="16" t="s">
        <v>16</v>
      </c>
      <c r="H393" s="80">
        <v>44130</v>
      </c>
      <c r="I393" s="80">
        <v>44145</v>
      </c>
      <c r="J393" s="74" t="s">
        <v>35</v>
      </c>
      <c r="K393" s="75">
        <f>F393+F393*19/100</f>
        <v>6556.9</v>
      </c>
    </row>
    <row r="394" spans="1:11" ht="17.25" customHeight="1">
      <c r="A394" s="65">
        <v>338</v>
      </c>
      <c r="B394" s="81" t="s">
        <v>589</v>
      </c>
      <c r="C394" s="84" t="s">
        <v>443</v>
      </c>
      <c r="D394" s="82">
        <v>1</v>
      </c>
      <c r="E394" s="77" t="s">
        <v>45</v>
      </c>
      <c r="F394" s="78">
        <v>799</v>
      </c>
      <c r="G394" s="16" t="s">
        <v>16</v>
      </c>
      <c r="H394" s="80">
        <v>44147</v>
      </c>
      <c r="I394" s="80">
        <v>44147</v>
      </c>
      <c r="J394" s="74" t="s">
        <v>35</v>
      </c>
      <c r="K394" s="75">
        <f>F394+F394*19/100</f>
        <v>950.81</v>
      </c>
    </row>
    <row r="395" spans="1:11" ht="17.25" customHeight="1" thickBot="1">
      <c r="A395" s="65">
        <v>339</v>
      </c>
      <c r="B395" s="81" t="s">
        <v>639</v>
      </c>
      <c r="C395" s="83" t="s">
        <v>640</v>
      </c>
      <c r="D395" s="82">
        <v>1</v>
      </c>
      <c r="E395" s="77" t="s">
        <v>21</v>
      </c>
      <c r="F395" s="77">
        <v>1569.89</v>
      </c>
      <c r="G395" s="16" t="s">
        <v>16</v>
      </c>
      <c r="H395" s="80">
        <v>44186</v>
      </c>
      <c r="I395" s="80">
        <v>44195</v>
      </c>
      <c r="J395" s="74" t="s">
        <v>35</v>
      </c>
      <c r="K395" s="75">
        <f>F395+F395*19/100</f>
        <v>1868.1691</v>
      </c>
    </row>
    <row r="396" spans="1:11" s="44" customFormat="1" ht="18" customHeight="1" thickBot="1">
      <c r="A396" s="43"/>
      <c r="B396" s="86" t="s">
        <v>587</v>
      </c>
      <c r="C396" s="87"/>
      <c r="D396" s="88"/>
      <c r="E396" s="88"/>
      <c r="F396" s="89">
        <f>SUM(F393:F395)</f>
        <v>7878.89</v>
      </c>
      <c r="G396" s="90"/>
      <c r="H396" s="91"/>
      <c r="I396" s="92"/>
      <c r="J396" s="93"/>
      <c r="K396" s="94">
        <f>F396*1.19</f>
        <v>9375.8791</v>
      </c>
    </row>
    <row r="397" spans="1:11" ht="32.25" customHeight="1">
      <c r="A397" s="65">
        <v>340</v>
      </c>
      <c r="B397" s="68" t="s">
        <v>231</v>
      </c>
      <c r="C397" s="69" t="s">
        <v>262</v>
      </c>
      <c r="D397" s="130">
        <v>1</v>
      </c>
      <c r="E397" s="144" t="s">
        <v>21</v>
      </c>
      <c r="F397" s="75">
        <v>23000</v>
      </c>
      <c r="G397" s="65" t="s">
        <v>16</v>
      </c>
      <c r="H397" s="113" t="s">
        <v>271</v>
      </c>
      <c r="I397" s="113" t="s">
        <v>272</v>
      </c>
      <c r="J397" s="122" t="s">
        <v>34</v>
      </c>
      <c r="K397" s="75">
        <f>(F397*1.19)</f>
        <v>27370</v>
      </c>
    </row>
    <row r="398" spans="1:11" ht="21" customHeight="1" thickBot="1">
      <c r="A398" s="65">
        <v>341</v>
      </c>
      <c r="B398" s="81" t="s">
        <v>466</v>
      </c>
      <c r="C398" s="183" t="s">
        <v>260</v>
      </c>
      <c r="D398" s="130">
        <v>1</v>
      </c>
      <c r="E398" s="144" t="s">
        <v>21</v>
      </c>
      <c r="F398" s="78">
        <v>5499</v>
      </c>
      <c r="G398" s="65" t="s">
        <v>16</v>
      </c>
      <c r="H398" s="80">
        <v>44069</v>
      </c>
      <c r="I398" s="117">
        <v>44077</v>
      </c>
      <c r="J398" s="122" t="s">
        <v>34</v>
      </c>
      <c r="K398" s="75">
        <f>(F398*1.19)</f>
        <v>6543.8099999999995</v>
      </c>
    </row>
    <row r="399" spans="1:11" s="44" customFormat="1" ht="18" customHeight="1" thickBot="1">
      <c r="A399" s="43"/>
      <c r="B399" s="45" t="s">
        <v>281</v>
      </c>
      <c r="C399" s="46"/>
      <c r="D399" s="47"/>
      <c r="E399" s="47"/>
      <c r="F399" s="48">
        <f>SUM(F397:F398)</f>
        <v>28499</v>
      </c>
      <c r="G399" s="49"/>
      <c r="H399" s="50"/>
      <c r="I399" s="51"/>
      <c r="J399" s="52"/>
      <c r="K399" s="53">
        <f>F399*1.19</f>
        <v>33913.81</v>
      </c>
    </row>
    <row r="400" spans="1:11" ht="21.75" customHeight="1" thickBot="1">
      <c r="A400" s="21"/>
      <c r="B400" s="56"/>
      <c r="C400" s="57"/>
      <c r="D400" s="58"/>
      <c r="E400" s="58"/>
      <c r="F400" s="48">
        <f>SUM(F323+F386+F38+F199+F248+F368+F399+F392+F396+F372+F326+F158+F77+F64+F55)</f>
        <v>785703.7420000002</v>
      </c>
      <c r="G400" s="59"/>
      <c r="H400" s="60"/>
      <c r="I400" s="61"/>
      <c r="J400" s="58"/>
      <c r="K400" s="48">
        <f>F400*1.19</f>
        <v>934987.4529800002</v>
      </c>
    </row>
    <row r="401" spans="1:11" ht="15">
      <c r="A401" s="8"/>
      <c r="B401" s="9"/>
      <c r="C401" s="8"/>
      <c r="D401" s="8"/>
      <c r="E401" s="8"/>
      <c r="F401" s="23"/>
      <c r="G401" s="8"/>
      <c r="H401" s="12"/>
      <c r="I401" s="10"/>
      <c r="K401" s="23"/>
    </row>
    <row r="402" spans="1:11" ht="15">
      <c r="A402" s="8"/>
      <c r="B402" s="9"/>
      <c r="C402" s="8"/>
      <c r="D402" s="8"/>
      <c r="E402" s="8"/>
      <c r="F402" s="23"/>
      <c r="G402" s="8"/>
      <c r="H402" s="12"/>
      <c r="I402" s="10"/>
      <c r="K402" s="23"/>
    </row>
    <row r="403" spans="1:11" ht="15">
      <c r="A403" s="189" t="s">
        <v>155</v>
      </c>
      <c r="B403" s="189"/>
      <c r="C403" s="189"/>
      <c r="D403" s="189"/>
      <c r="E403" s="189"/>
      <c r="F403" s="189"/>
      <c r="G403" s="189"/>
      <c r="H403" s="189"/>
      <c r="I403" s="189"/>
      <c r="J403" s="189"/>
      <c r="K403" s="189"/>
    </row>
    <row r="405" spans="1:11" ht="15">
      <c r="A405" s="189" t="s">
        <v>15</v>
      </c>
      <c r="B405" s="189"/>
      <c r="C405" s="189"/>
      <c r="D405" s="189"/>
      <c r="E405" s="189"/>
      <c r="F405" s="189"/>
      <c r="G405" s="189"/>
      <c r="H405" s="189"/>
      <c r="I405" s="189"/>
      <c r="J405" s="189"/>
      <c r="K405" s="189"/>
    </row>
    <row r="406" spans="1:11" ht="15">
      <c r="A406" s="189" t="s">
        <v>284</v>
      </c>
      <c r="B406" s="189"/>
      <c r="C406" s="189"/>
      <c r="D406" s="189"/>
      <c r="E406" s="189"/>
      <c r="F406" s="189"/>
      <c r="G406" s="189"/>
      <c r="H406" s="189"/>
      <c r="I406" s="189"/>
      <c r="J406" s="189"/>
      <c r="K406" s="189"/>
    </row>
    <row r="407" spans="1:11" ht="15">
      <c r="A407" s="190" t="s">
        <v>584</v>
      </c>
      <c r="B407" s="190"/>
      <c r="C407" s="190"/>
      <c r="D407" s="190"/>
      <c r="E407" s="190"/>
      <c r="F407" s="190"/>
      <c r="G407" s="190"/>
      <c r="H407" s="190"/>
      <c r="I407" s="190"/>
      <c r="J407" s="190"/>
      <c r="K407" s="190"/>
    </row>
    <row r="408" spans="1:11" ht="8.25" customHeight="1">
      <c r="A408" s="189"/>
      <c r="B408" s="189"/>
      <c r="C408" s="189"/>
      <c r="D408" s="189"/>
      <c r="E408" s="189"/>
      <c r="F408" s="189"/>
      <c r="G408" s="189"/>
      <c r="H408" s="189"/>
      <c r="I408" s="189"/>
      <c r="J408" s="189"/>
      <c r="K408" s="189"/>
    </row>
    <row r="409" spans="1:11" ht="15">
      <c r="A409" s="189" t="s">
        <v>286</v>
      </c>
      <c r="B409" s="189"/>
      <c r="C409" s="189"/>
      <c r="D409" s="189"/>
      <c r="E409" s="189"/>
      <c r="F409" s="189"/>
      <c r="G409" s="189"/>
      <c r="H409" s="189"/>
      <c r="I409" s="189"/>
      <c r="J409" s="189"/>
      <c r="K409" s="189"/>
    </row>
    <row r="410" spans="8:9" ht="15">
      <c r="H410" s="3"/>
      <c r="I410" s="3"/>
    </row>
    <row r="411" spans="8:9" ht="15">
      <c r="H411" s="3"/>
      <c r="I411" s="3"/>
    </row>
  </sheetData>
  <sheetProtection/>
  <mergeCells count="15">
    <mergeCell ref="A405:K405"/>
    <mergeCell ref="A406:K406"/>
    <mergeCell ref="A408:K408"/>
    <mergeCell ref="A407:K407"/>
    <mergeCell ref="A409:K409"/>
    <mergeCell ref="A403:K403"/>
    <mergeCell ref="J22:J23"/>
    <mergeCell ref="I22:I23"/>
    <mergeCell ref="A22:A23"/>
    <mergeCell ref="B22:B23"/>
    <mergeCell ref="C22:C23"/>
    <mergeCell ref="G22:G23"/>
    <mergeCell ref="H22:H23"/>
    <mergeCell ref="D22:D23"/>
    <mergeCell ref="E22:E23"/>
  </mergeCells>
  <printOptions/>
  <pageMargins left="0.5905511811023623" right="0.1968503937007874" top="0.5511811023622047" bottom="0.35433070866141736" header="0" footer="0.31496062992125984"/>
  <pageSetup horizontalDpi="600" verticalDpi="600" orientation="landscape" paperSize="9" scale="80" r:id="rId2"/>
  <rowBreaks count="2" manualBreakCount="2">
    <brk id="340" max="10" man="1"/>
    <brk id="37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GanjTeodor</dc:creator>
  <cp:keywords/>
  <dc:description/>
  <cp:lastModifiedBy>vladian.musat</cp:lastModifiedBy>
  <cp:lastPrinted>2020-12-28T06:58:44Z</cp:lastPrinted>
  <dcterms:created xsi:type="dcterms:W3CDTF">2017-01-11T08:35:42Z</dcterms:created>
  <dcterms:modified xsi:type="dcterms:W3CDTF">2021-01-06T11:55:12Z</dcterms:modified>
  <cp:category/>
  <cp:version/>
  <cp:contentType/>
  <cp:contentStatus/>
</cp:coreProperties>
</file>